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2025\2025-2027 MJCC ev 2025 Byujetayin hayt\2025-2027 MJCC ev 2025 Byujetayin hayt\BDX voroshman havelvacner\"/>
    </mc:Choice>
  </mc:AlternateContent>
  <bookViews>
    <workbookView xWindow="0" yWindow="0" windowWidth="14370" windowHeight="11820"/>
  </bookViews>
  <sheets>
    <sheet name="2-ԸՆԴԱՄԵՆԸ ԾԱԽՍԵՐ" sheetId="2" r:id="rId1"/>
    <sheet name="3-Ծախսերի բացվածք" sheetId="26" state="hidden" r:id="rId2"/>
    <sheet name="4-ԿԱՊ" sheetId="29" state="hidden" r:id="rId3"/>
    <sheet name="5-դատդեպ-փոստային" sheetId="45" state="hidden" r:id="rId4"/>
    <sheet name="6-դատդեպ-կապ" sheetId="46" state="hidden" r:id="rId5"/>
    <sheet name="7-էլ-էներգիա" sheetId="5" state="hidden" r:id="rId6"/>
    <sheet name="8-էլ-էներգիա-ջեռուցում" sheetId="6" state="hidden" r:id="rId7"/>
    <sheet name="9-գազով ջեռուցում" sheetId="7" state="hidden" r:id="rId8"/>
    <sheet name="11-ավտոմեքենա" sheetId="22" state="hidden" r:id="rId9"/>
    <sheet name="4264" sheetId="66" state="hidden" r:id="rId10"/>
    <sheet name="14տարածքներ" sheetId="53" state="hidden" r:id="rId11"/>
    <sheet name="16հաստիացուցակ" sheetId="18" state="hidden" r:id="rId12"/>
    <sheet name="17հարկ-մաքս" sheetId="34" state="hidden" r:id="rId13"/>
    <sheet name="18ԱԳՆ" sheetId="35" state="hidden" r:id="rId14"/>
    <sheet name="19հարկադիր" sheetId="33" state="hidden" r:id="rId15"/>
    <sheet name="15 ընթացիկ նորոգում" sheetId="69" state="hidden" r:id="rId16"/>
    <sheet name="16 վերապատրաստում" sheetId="72" state="hidden" r:id="rId17"/>
    <sheet name="23դատախազ" sheetId="41" state="hidden" r:id="rId18"/>
    <sheet name="24դատախազ-պետծառ" sheetId="40" state="hidden" r:id="rId19"/>
    <sheet name="25ՀՔԾ" sheetId="49" state="hidden" r:id="rId20"/>
    <sheet name="26ՀՔԾ-աշխ" sheetId="38" state="hidden" r:id="rId21"/>
    <sheet name="27Քննչական" sheetId="51" state="hidden" r:id="rId22"/>
    <sheet name="28ՔԿ-դեպարտամենտ" sheetId="52" state="hidden" r:id="rId23"/>
  </sheets>
  <definedNames>
    <definedName name="_xlnm.Print_Area" localSheetId="8">'11-ավտոմեքենա'!$A$1:$M$66</definedName>
    <definedName name="_xlnm.Print_Area" localSheetId="0">'2-ԸՆԴԱՄԵՆԸ ԾԱԽՍԵՐ'!$A$1:$L$2169</definedName>
    <definedName name="_xlnm.Print_Area" localSheetId="9">'4264'!$A$1:$M$50</definedName>
    <definedName name="_xlnm.Print_Titles" localSheetId="11">'16հաստիացուցակ'!$4:$6</definedName>
    <definedName name="_xlnm.Print_Titles" localSheetId="0">'2-ԸՆԴԱՄԵՆԸ ԾԱԽՍԵՐ'!$6:$8</definedName>
  </definedNames>
  <calcPr calcId="162913"/>
  <customWorkbookViews>
    <customWorkbookView name="marine - Personal View" guid="{D9EA75C0-4948-47E2-929C-5FF812E82023}" mergeInterval="0" personalView="1" maximized="1" windowWidth="1148" windowHeight="727" activeSheetId="7"/>
    <customWorkbookView name="ordyan - Personal View" guid="{EE5C0AFB-B96A-4C3C-885D-9A248AEB532B}" mergeInterval="0" personalView="1" maximized="1" windowWidth="1020" windowHeight="605" activeSheetId="8"/>
  </customWorkbookViews>
</workbook>
</file>

<file path=xl/calcChain.xml><?xml version="1.0" encoding="utf-8"?>
<calcChain xmlns="http://schemas.openxmlformats.org/spreadsheetml/2006/main">
  <c r="G658" i="2" l="1"/>
  <c r="E10" i="2" l="1"/>
  <c r="F12" i="2"/>
  <c r="E12" i="2"/>
  <c r="K2006" i="2" l="1"/>
  <c r="L2006" i="2" s="1"/>
  <c r="H202" i="2" l="1"/>
  <c r="I202" i="2"/>
  <c r="H203" i="2"/>
  <c r="I203" i="2"/>
  <c r="H204" i="2"/>
  <c r="I204" i="2"/>
  <c r="H205" i="2"/>
  <c r="I205" i="2"/>
  <c r="H206" i="2"/>
  <c r="I206" i="2"/>
  <c r="H207" i="2"/>
  <c r="I207" i="2"/>
  <c r="H208" i="2"/>
  <c r="I208" i="2"/>
  <c r="H209" i="2"/>
  <c r="I209" i="2"/>
  <c r="E83" i="2" l="1"/>
  <c r="F83" i="2"/>
  <c r="E84" i="2"/>
  <c r="F84" i="2"/>
  <c r="E85" i="2"/>
  <c r="F85" i="2"/>
  <c r="E86" i="2"/>
  <c r="F86" i="2"/>
  <c r="E87" i="2"/>
  <c r="F87" i="2"/>
  <c r="E88" i="2"/>
  <c r="F88" i="2"/>
  <c r="E89" i="2"/>
  <c r="F89" i="2"/>
  <c r="E82" i="2"/>
  <c r="F82" i="2"/>
  <c r="E640" i="2" l="1"/>
  <c r="F640" i="2"/>
  <c r="N43" i="22"/>
  <c r="I43" i="22"/>
  <c r="N42" i="22"/>
  <c r="I42" i="22"/>
  <c r="N41" i="22"/>
  <c r="I41" i="22"/>
  <c r="N40" i="22"/>
  <c r="I40" i="22"/>
  <c r="N39" i="22"/>
  <c r="I39" i="22"/>
  <c r="N38" i="22"/>
  <c r="I38" i="22"/>
  <c r="N37" i="22"/>
  <c r="I37" i="22"/>
  <c r="N35" i="22"/>
  <c r="I35" i="22"/>
  <c r="N34" i="22"/>
  <c r="I34" i="22"/>
  <c r="N33" i="22"/>
  <c r="I33" i="22"/>
  <c r="N32" i="22"/>
  <c r="I32" i="22"/>
  <c r="N31" i="22"/>
  <c r="I31" i="22"/>
  <c r="N30" i="22"/>
  <c r="I30" i="22"/>
  <c r="N29" i="22"/>
  <c r="I29" i="22"/>
  <c r="N27" i="22"/>
  <c r="I27" i="22"/>
  <c r="N26" i="22"/>
  <c r="I26" i="22"/>
  <c r="N25" i="22"/>
  <c r="I25" i="22"/>
  <c r="N24" i="22"/>
  <c r="I24" i="22"/>
  <c r="N23" i="22"/>
  <c r="I23" i="22"/>
  <c r="N22" i="22"/>
  <c r="I22" i="22"/>
  <c r="N21" i="22"/>
  <c r="I21" i="22"/>
  <c r="N19" i="22"/>
  <c r="I19" i="22"/>
  <c r="H340" i="2" l="1"/>
  <c r="I340" i="2"/>
  <c r="H341" i="2"/>
  <c r="I341" i="2"/>
  <c r="H342" i="2"/>
  <c r="I342" i="2"/>
  <c r="G83" i="2" l="1"/>
  <c r="H83" i="2" s="1"/>
  <c r="K83" i="2"/>
  <c r="L83" i="2"/>
  <c r="G84" i="2"/>
  <c r="H84" i="2" s="1"/>
  <c r="K84" i="2"/>
  <c r="L84" i="2"/>
  <c r="G85" i="2"/>
  <c r="I85" i="2" s="1"/>
  <c r="K85" i="2"/>
  <c r="L85" i="2"/>
  <c r="G86" i="2"/>
  <c r="H86" i="2" s="1"/>
  <c r="K86" i="2"/>
  <c r="L86" i="2"/>
  <c r="G87" i="2"/>
  <c r="H87" i="2" s="1"/>
  <c r="K87" i="2"/>
  <c r="L87" i="2"/>
  <c r="G88" i="2"/>
  <c r="H88" i="2" s="1"/>
  <c r="K88" i="2"/>
  <c r="L88" i="2"/>
  <c r="G89" i="2"/>
  <c r="H89" i="2" s="1"/>
  <c r="K89" i="2"/>
  <c r="L89" i="2"/>
  <c r="L82" i="2"/>
  <c r="K82" i="2"/>
  <c r="H82" i="2"/>
  <c r="G82" i="2"/>
  <c r="I82" i="2" s="1"/>
  <c r="J640" i="2"/>
  <c r="K640" i="2"/>
  <c r="L640" i="2"/>
  <c r="G640" i="2"/>
  <c r="I649" i="2"/>
  <c r="H649" i="2"/>
  <c r="I648" i="2"/>
  <c r="H648" i="2"/>
  <c r="I647" i="2"/>
  <c r="H647" i="2"/>
  <c r="I646" i="2"/>
  <c r="H646" i="2"/>
  <c r="I645" i="2"/>
  <c r="H645" i="2"/>
  <c r="I644" i="2"/>
  <c r="H644" i="2"/>
  <c r="I643" i="2"/>
  <c r="H643" i="2"/>
  <c r="I642" i="2"/>
  <c r="H642" i="2"/>
  <c r="I641" i="2"/>
  <c r="H641" i="2"/>
  <c r="H85" i="2" l="1"/>
  <c r="I87" i="2"/>
  <c r="I89" i="2"/>
  <c r="I84" i="2"/>
  <c r="I86" i="2"/>
  <c r="I88" i="2"/>
  <c r="I83" i="2"/>
  <c r="H640" i="2"/>
  <c r="I640" i="2"/>
  <c r="G909" i="2"/>
  <c r="K33" i="2" l="1"/>
  <c r="G20" i="2" l="1"/>
  <c r="F10" i="2" l="1"/>
  <c r="G10" i="2"/>
  <c r="J10" i="2"/>
  <c r="K10" i="2"/>
  <c r="L10" i="2"/>
  <c r="L12" i="2" l="1"/>
  <c r="K12" i="2"/>
  <c r="G12" i="2"/>
  <c r="G79" i="2" l="1"/>
  <c r="F79" i="2"/>
  <c r="E79" i="2"/>
  <c r="F78" i="2"/>
  <c r="E78" i="2"/>
  <c r="G77" i="2"/>
  <c r="F77" i="2"/>
  <c r="E77" i="2"/>
  <c r="G76" i="2"/>
  <c r="F76" i="2"/>
  <c r="E76" i="2"/>
  <c r="G75" i="2"/>
  <c r="F75" i="2"/>
  <c r="E75" i="2"/>
  <c r="G74" i="2"/>
  <c r="F74" i="2"/>
  <c r="E74" i="2"/>
  <c r="G71" i="2"/>
  <c r="F71" i="2"/>
  <c r="E71" i="2"/>
  <c r="G70" i="2"/>
  <c r="F70" i="2"/>
  <c r="E70" i="2"/>
  <c r="G69" i="2"/>
  <c r="F69" i="2"/>
  <c r="E69" i="2"/>
  <c r="G68" i="2"/>
  <c r="F68" i="2"/>
  <c r="E68" i="2"/>
  <c r="G67" i="2"/>
  <c r="F67" i="2"/>
  <c r="E67" i="2"/>
  <c r="G66" i="2"/>
  <c r="F66" i="2"/>
  <c r="E66" i="2"/>
  <c r="G65" i="2"/>
  <c r="F65" i="2"/>
  <c r="E65" i="2"/>
  <c r="G64" i="2"/>
  <c r="F64" i="2"/>
  <c r="E64" i="2"/>
  <c r="G63" i="2"/>
  <c r="F63" i="2"/>
  <c r="E63" i="2"/>
  <c r="G62" i="2"/>
  <c r="F62" i="2"/>
  <c r="E62" i="2"/>
  <c r="G61" i="2"/>
  <c r="F61" i="2"/>
  <c r="E61" i="2"/>
  <c r="G60" i="2"/>
  <c r="F60" i="2"/>
  <c r="E60" i="2"/>
  <c r="G59" i="2"/>
  <c r="F59" i="2"/>
  <c r="E59" i="2"/>
  <c r="G58" i="2"/>
  <c r="F58" i="2"/>
  <c r="E58" i="2"/>
  <c r="G57" i="2"/>
  <c r="F57" i="2"/>
  <c r="E57" i="2"/>
  <c r="G54" i="2"/>
  <c r="F54" i="2"/>
  <c r="E54" i="2"/>
  <c r="G53" i="2"/>
  <c r="F53" i="2"/>
  <c r="E53" i="2"/>
  <c r="L79" i="2"/>
  <c r="K79" i="2"/>
  <c r="L77" i="2"/>
  <c r="K77" i="2"/>
  <c r="L76" i="2"/>
  <c r="K76" i="2"/>
  <c r="L75" i="2"/>
  <c r="K75" i="2"/>
  <c r="L74" i="2"/>
  <c r="K74" i="2"/>
  <c r="L71" i="2"/>
  <c r="K71" i="2"/>
  <c r="L70" i="2"/>
  <c r="K70" i="2"/>
  <c r="L69" i="2"/>
  <c r="K69" i="2"/>
  <c r="L68" i="2"/>
  <c r="K68" i="2"/>
  <c r="L67" i="2"/>
  <c r="K67" i="2"/>
  <c r="L66" i="2"/>
  <c r="K66" i="2"/>
  <c r="L65" i="2"/>
  <c r="K65" i="2"/>
  <c r="L64" i="2"/>
  <c r="K64" i="2"/>
  <c r="L63" i="2"/>
  <c r="K63" i="2"/>
  <c r="L62" i="2"/>
  <c r="K62" i="2"/>
  <c r="L61" i="2"/>
  <c r="K61" i="2"/>
  <c r="L60" i="2"/>
  <c r="K60" i="2"/>
  <c r="L59" i="2"/>
  <c r="K59" i="2"/>
  <c r="L58" i="2"/>
  <c r="K58" i="2"/>
  <c r="L57" i="2"/>
  <c r="K57" i="2"/>
  <c r="L54" i="2"/>
  <c r="K54" i="2"/>
  <c r="L53" i="2"/>
  <c r="K53" i="2"/>
  <c r="L50" i="2"/>
  <c r="K50" i="2"/>
  <c r="L49" i="2"/>
  <c r="K49" i="2"/>
  <c r="L48" i="2"/>
  <c r="K48" i="2"/>
  <c r="L47" i="2"/>
  <c r="K47" i="2"/>
  <c r="L46" i="2"/>
  <c r="K46" i="2"/>
  <c r="L45" i="2"/>
  <c r="K45" i="2"/>
  <c r="L44" i="2"/>
  <c r="K44" i="2"/>
  <c r="L43" i="2"/>
  <c r="K43" i="2"/>
  <c r="L42" i="2"/>
  <c r="K42" i="2"/>
  <c r="L41" i="2"/>
  <c r="K41" i="2"/>
  <c r="L40" i="2"/>
  <c r="K40" i="2"/>
  <c r="L39" i="2"/>
  <c r="K39" i="2"/>
  <c r="G50" i="2"/>
  <c r="F50" i="2"/>
  <c r="E50" i="2"/>
  <c r="G49" i="2"/>
  <c r="F49" i="2"/>
  <c r="E49" i="2"/>
  <c r="G48" i="2"/>
  <c r="F48" i="2"/>
  <c r="E48" i="2"/>
  <c r="G47" i="2"/>
  <c r="F47" i="2"/>
  <c r="E47" i="2"/>
  <c r="G46" i="2"/>
  <c r="F46" i="2"/>
  <c r="E46" i="2"/>
  <c r="G45" i="2"/>
  <c r="F45" i="2"/>
  <c r="E45" i="2"/>
  <c r="G44" i="2"/>
  <c r="F44" i="2"/>
  <c r="E44" i="2"/>
  <c r="G43" i="2"/>
  <c r="F43" i="2"/>
  <c r="E43" i="2"/>
  <c r="G42" i="2"/>
  <c r="F42" i="2"/>
  <c r="E42" i="2"/>
  <c r="G41" i="2"/>
  <c r="F41" i="2"/>
  <c r="E41" i="2"/>
  <c r="G40" i="2"/>
  <c r="F40" i="2"/>
  <c r="E40" i="2"/>
  <c r="G39" i="2"/>
  <c r="F39" i="2"/>
  <c r="E39" i="2"/>
  <c r="G36" i="2"/>
  <c r="F36" i="2"/>
  <c r="E36" i="2"/>
  <c r="G35" i="2"/>
  <c r="F35" i="2"/>
  <c r="E35" i="2"/>
  <c r="G34" i="2"/>
  <c r="F34" i="2"/>
  <c r="E34" i="2"/>
  <c r="G33" i="2"/>
  <c r="F33" i="2"/>
  <c r="E33" i="2"/>
  <c r="G32" i="2"/>
  <c r="F32" i="2"/>
  <c r="E32" i="2"/>
  <c r="G31" i="2"/>
  <c r="F31" i="2"/>
  <c r="E31" i="2"/>
  <c r="L36" i="2"/>
  <c r="K36" i="2"/>
  <c r="L35" i="2"/>
  <c r="K35" i="2"/>
  <c r="L34" i="2"/>
  <c r="K34" i="2"/>
  <c r="L33" i="2"/>
  <c r="L32" i="2"/>
  <c r="K32" i="2"/>
  <c r="L31" i="2"/>
  <c r="K31" i="2"/>
  <c r="L28" i="2"/>
  <c r="K28" i="2"/>
  <c r="L27" i="2"/>
  <c r="K27" i="2"/>
  <c r="L26" i="2"/>
  <c r="K26" i="2"/>
  <c r="G28" i="2"/>
  <c r="F28" i="2"/>
  <c r="E28" i="2"/>
  <c r="G27" i="2"/>
  <c r="F27" i="2"/>
  <c r="E27" i="2"/>
  <c r="G26" i="2"/>
  <c r="F26" i="2"/>
  <c r="E26" i="2"/>
  <c r="K21" i="2"/>
  <c r="L21" i="2"/>
  <c r="K22" i="2"/>
  <c r="L22" i="2"/>
  <c r="E21" i="2"/>
  <c r="F21" i="2"/>
  <c r="G21" i="2"/>
  <c r="E22" i="2"/>
  <c r="F22" i="2"/>
  <c r="G22" i="2"/>
  <c r="L20" i="2"/>
  <c r="K20" i="2"/>
  <c r="F20" i="2"/>
  <c r="E20" i="2"/>
  <c r="I1929" i="2" l="1"/>
  <c r="H1929" i="2"/>
  <c r="I1928" i="2"/>
  <c r="H1928" i="2"/>
  <c r="I1927" i="2"/>
  <c r="H1927" i="2"/>
  <c r="I1926" i="2"/>
  <c r="H1926" i="2"/>
  <c r="I1925" i="2"/>
  <c r="H1925" i="2"/>
  <c r="I1924" i="2"/>
  <c r="H1924" i="2"/>
  <c r="I1923" i="2"/>
  <c r="H1923" i="2"/>
  <c r="I1922" i="2"/>
  <c r="H1922" i="2"/>
  <c r="I1921" i="2"/>
  <c r="H1921" i="2"/>
  <c r="L1920" i="2"/>
  <c r="K1920" i="2"/>
  <c r="G1920" i="2"/>
  <c r="F1920" i="2"/>
  <c r="E1920" i="2"/>
  <c r="I1919" i="2"/>
  <c r="H1919" i="2"/>
  <c r="I1918" i="2"/>
  <c r="H1918" i="2"/>
  <c r="I1917" i="2"/>
  <c r="H1917" i="2"/>
  <c r="I1916" i="2"/>
  <c r="H1916" i="2"/>
  <c r="I1915" i="2"/>
  <c r="H1915" i="2"/>
  <c r="I1914" i="2"/>
  <c r="H1914" i="2"/>
  <c r="I1913" i="2"/>
  <c r="H1913" i="2"/>
  <c r="L1912" i="2"/>
  <c r="K1912" i="2"/>
  <c r="G1912" i="2"/>
  <c r="F1912" i="2"/>
  <c r="E1912" i="2"/>
  <c r="I1911" i="2"/>
  <c r="H1911" i="2"/>
  <c r="I1910" i="2"/>
  <c r="H1910" i="2"/>
  <c r="I1909" i="2"/>
  <c r="H1909" i="2"/>
  <c r="I1908" i="2"/>
  <c r="H1908" i="2"/>
  <c r="I1907" i="2"/>
  <c r="H1907" i="2"/>
  <c r="I1906" i="2"/>
  <c r="H1906" i="2"/>
  <c r="I1905" i="2"/>
  <c r="H1905" i="2"/>
  <c r="I1904" i="2"/>
  <c r="H1904" i="2"/>
  <c r="I1903" i="2"/>
  <c r="H1903" i="2"/>
  <c r="I1902" i="2"/>
  <c r="H1902" i="2"/>
  <c r="I1901" i="2"/>
  <c r="H1901" i="2"/>
  <c r="I1900" i="2"/>
  <c r="H1900" i="2"/>
  <c r="I1899" i="2"/>
  <c r="H1899" i="2"/>
  <c r="I1898" i="2"/>
  <c r="H1898" i="2"/>
  <c r="I1897" i="2"/>
  <c r="H1897" i="2"/>
  <c r="I1896" i="2"/>
  <c r="H1896" i="2"/>
  <c r="L1895" i="2"/>
  <c r="K1895" i="2"/>
  <c r="G1895" i="2"/>
  <c r="F1895" i="2"/>
  <c r="E1895" i="2"/>
  <c r="I1894" i="2"/>
  <c r="H1894" i="2"/>
  <c r="I1893" i="2"/>
  <c r="H1893" i="2"/>
  <c r="I1892" i="2"/>
  <c r="H1892" i="2"/>
  <c r="L1891" i="2"/>
  <c r="K1891" i="2"/>
  <c r="G1891" i="2"/>
  <c r="F1891" i="2"/>
  <c r="E1891" i="2"/>
  <c r="I1890" i="2"/>
  <c r="H1890" i="2"/>
  <c r="I1889" i="2"/>
  <c r="H1889" i="2"/>
  <c r="I1888" i="2"/>
  <c r="H1888" i="2"/>
  <c r="I1887" i="2"/>
  <c r="H1887" i="2"/>
  <c r="I1886" i="2"/>
  <c r="H1886" i="2"/>
  <c r="I1885" i="2"/>
  <c r="H1885" i="2"/>
  <c r="I1884" i="2"/>
  <c r="H1884" i="2"/>
  <c r="I1883" i="2"/>
  <c r="H1883" i="2"/>
  <c r="I1882" i="2"/>
  <c r="H1882" i="2"/>
  <c r="I1881" i="2"/>
  <c r="H1881" i="2"/>
  <c r="I1880" i="2"/>
  <c r="H1880" i="2"/>
  <c r="I1879" i="2"/>
  <c r="H1879" i="2"/>
  <c r="I1878" i="2"/>
  <c r="H1878" i="2"/>
  <c r="L1877" i="2"/>
  <c r="K1877" i="2"/>
  <c r="G1877" i="2"/>
  <c r="F1877" i="2"/>
  <c r="E1877" i="2"/>
  <c r="I1876" i="2"/>
  <c r="H1876" i="2"/>
  <c r="I1875" i="2"/>
  <c r="H1875" i="2"/>
  <c r="I1874" i="2"/>
  <c r="H1874" i="2"/>
  <c r="I1873" i="2"/>
  <c r="H1873" i="2"/>
  <c r="I1872" i="2"/>
  <c r="H1872" i="2"/>
  <c r="I1871" i="2"/>
  <c r="H1871" i="2"/>
  <c r="I1870" i="2"/>
  <c r="H1870" i="2"/>
  <c r="L1869" i="2"/>
  <c r="K1869" i="2"/>
  <c r="G1869" i="2"/>
  <c r="F1869" i="2"/>
  <c r="E1869" i="2"/>
  <c r="I1868" i="2"/>
  <c r="H1868" i="2"/>
  <c r="I1867" i="2"/>
  <c r="H1867" i="2"/>
  <c r="I1866" i="2"/>
  <c r="H1866" i="2"/>
  <c r="I1865" i="2"/>
  <c r="H1865" i="2"/>
  <c r="L1864" i="2"/>
  <c r="K1864" i="2"/>
  <c r="G1864" i="2"/>
  <c r="F1864" i="2"/>
  <c r="E1864" i="2"/>
  <c r="I1863" i="2"/>
  <c r="H1863" i="2"/>
  <c r="I1859" i="2"/>
  <c r="H1859" i="2"/>
  <c r="L1858" i="2"/>
  <c r="K1858" i="2"/>
  <c r="G1858" i="2"/>
  <c r="F1858" i="2"/>
  <c r="E1858" i="2"/>
  <c r="I1857" i="2"/>
  <c r="H1857" i="2"/>
  <c r="I1853" i="2"/>
  <c r="H1853" i="2"/>
  <c r="I1852" i="2"/>
  <c r="H1852" i="2"/>
  <c r="I1851" i="2"/>
  <c r="H1851" i="2"/>
  <c r="I1850" i="2"/>
  <c r="H1850" i="2"/>
  <c r="I1849" i="2"/>
  <c r="H1849" i="2"/>
  <c r="I1848" i="2"/>
  <c r="H1848" i="2"/>
  <c r="I1847" i="2"/>
  <c r="H1847" i="2"/>
  <c r="I1846" i="2"/>
  <c r="H1846" i="2"/>
  <c r="I1845" i="2"/>
  <c r="H1845" i="2"/>
  <c r="I1844" i="2"/>
  <c r="H1844" i="2"/>
  <c r="I1843" i="2"/>
  <c r="H1843" i="2"/>
  <c r="I1842" i="2"/>
  <c r="H1842" i="2"/>
  <c r="I1841" i="2"/>
  <c r="H1841" i="2"/>
  <c r="L1840" i="2"/>
  <c r="K1840" i="2"/>
  <c r="G1840" i="2"/>
  <c r="F1840" i="2"/>
  <c r="E1840" i="2"/>
  <c r="I1839" i="2"/>
  <c r="H1839" i="2"/>
  <c r="I1838" i="2"/>
  <c r="H1838" i="2"/>
  <c r="I1837" i="2"/>
  <c r="H1837" i="2"/>
  <c r="I1836" i="2"/>
  <c r="H1836" i="2"/>
  <c r="I1835" i="2"/>
  <c r="H1835" i="2"/>
  <c r="I1834" i="2"/>
  <c r="H1834" i="2"/>
  <c r="I1833" i="2"/>
  <c r="H1833" i="2"/>
  <c r="L1832" i="2"/>
  <c r="K1832" i="2"/>
  <c r="G1832" i="2"/>
  <c r="F1832" i="2"/>
  <c r="E1832" i="2"/>
  <c r="I1831" i="2"/>
  <c r="H1831" i="2"/>
  <c r="I1830" i="2"/>
  <c r="H1830" i="2"/>
  <c r="I1829" i="2"/>
  <c r="H1829" i="2"/>
  <c r="I1828" i="2"/>
  <c r="H1828" i="2"/>
  <c r="I1827" i="2"/>
  <c r="H1827" i="2"/>
  <c r="I1826" i="2"/>
  <c r="H1826" i="2"/>
  <c r="I1825" i="2"/>
  <c r="H1825" i="2"/>
  <c r="I1824" i="2"/>
  <c r="H1824" i="2"/>
  <c r="I1823" i="2"/>
  <c r="H1823" i="2"/>
  <c r="I1822" i="2"/>
  <c r="H1822" i="2"/>
  <c r="I1821" i="2"/>
  <c r="H1821" i="2"/>
  <c r="I1820" i="2"/>
  <c r="H1820" i="2"/>
  <c r="I1819" i="2"/>
  <c r="H1819" i="2"/>
  <c r="I1818" i="2"/>
  <c r="H1818" i="2"/>
  <c r="I1817" i="2"/>
  <c r="H1817" i="2"/>
  <c r="I1816" i="2"/>
  <c r="H1816" i="2"/>
  <c r="L1815" i="2"/>
  <c r="K1815" i="2"/>
  <c r="G1815" i="2"/>
  <c r="F1815" i="2"/>
  <c r="E1815" i="2"/>
  <c r="I1814" i="2"/>
  <c r="H1814" i="2"/>
  <c r="I1813" i="2"/>
  <c r="H1813" i="2"/>
  <c r="I1812" i="2"/>
  <c r="H1812" i="2"/>
  <c r="L1811" i="2"/>
  <c r="K1811" i="2"/>
  <c r="G1811" i="2"/>
  <c r="F1811" i="2"/>
  <c r="E1811" i="2"/>
  <c r="I1810" i="2"/>
  <c r="H1810" i="2"/>
  <c r="I1809" i="2"/>
  <c r="H1809" i="2"/>
  <c r="I1808" i="2"/>
  <c r="H1808" i="2"/>
  <c r="I1807" i="2"/>
  <c r="H1807" i="2"/>
  <c r="I1806" i="2"/>
  <c r="H1806" i="2"/>
  <c r="I1805" i="2"/>
  <c r="H1805" i="2"/>
  <c r="I1804" i="2"/>
  <c r="H1804" i="2"/>
  <c r="I1803" i="2"/>
  <c r="H1803" i="2"/>
  <c r="I1802" i="2"/>
  <c r="H1802" i="2"/>
  <c r="I1801" i="2"/>
  <c r="H1801" i="2"/>
  <c r="I1800" i="2"/>
  <c r="H1800" i="2"/>
  <c r="I1799" i="2"/>
  <c r="H1799" i="2"/>
  <c r="I1798" i="2"/>
  <c r="H1798" i="2"/>
  <c r="L1797" i="2"/>
  <c r="K1797" i="2"/>
  <c r="G1797" i="2"/>
  <c r="F1797" i="2"/>
  <c r="E1797" i="2"/>
  <c r="I1796" i="2"/>
  <c r="H1796" i="2"/>
  <c r="I1795" i="2"/>
  <c r="H1795" i="2"/>
  <c r="I1794" i="2"/>
  <c r="H1794" i="2"/>
  <c r="I1793" i="2"/>
  <c r="H1793" i="2"/>
  <c r="I1792" i="2"/>
  <c r="H1792" i="2"/>
  <c r="I1791" i="2"/>
  <c r="H1791" i="2"/>
  <c r="I1790" i="2"/>
  <c r="H1790" i="2"/>
  <c r="L1789" i="2"/>
  <c r="K1789" i="2"/>
  <c r="G1789" i="2"/>
  <c r="F1789" i="2"/>
  <c r="E1789" i="2"/>
  <c r="I1788" i="2"/>
  <c r="H1788" i="2"/>
  <c r="I1787" i="2"/>
  <c r="H1787" i="2"/>
  <c r="I1786" i="2"/>
  <c r="H1786" i="2"/>
  <c r="I1785" i="2"/>
  <c r="H1785" i="2"/>
  <c r="L1784" i="2"/>
  <c r="K1784" i="2"/>
  <c r="G1784" i="2"/>
  <c r="F1784" i="2"/>
  <c r="E1784" i="2"/>
  <c r="I1783" i="2"/>
  <c r="H1783" i="2"/>
  <c r="I1779" i="2"/>
  <c r="H1779" i="2"/>
  <c r="L1778" i="2"/>
  <c r="K1778" i="2"/>
  <c r="G1778" i="2"/>
  <c r="F1778" i="2"/>
  <c r="E1778" i="2"/>
  <c r="I1777" i="2"/>
  <c r="H1777" i="2"/>
  <c r="I1773" i="2"/>
  <c r="H1773" i="2"/>
  <c r="I1772" i="2"/>
  <c r="H1772" i="2"/>
  <c r="I1771" i="2"/>
  <c r="H1771" i="2"/>
  <c r="I1770" i="2"/>
  <c r="H1770" i="2"/>
  <c r="I1689" i="2"/>
  <c r="H1689" i="2"/>
  <c r="I1688" i="2"/>
  <c r="H1688" i="2"/>
  <c r="I1687" i="2"/>
  <c r="H1687" i="2"/>
  <c r="I1686" i="2"/>
  <c r="H1686" i="2"/>
  <c r="I1685" i="2"/>
  <c r="H1685" i="2"/>
  <c r="I1684" i="2"/>
  <c r="H1684" i="2"/>
  <c r="I1683" i="2"/>
  <c r="H1683" i="2"/>
  <c r="I1682" i="2"/>
  <c r="H1682" i="2"/>
  <c r="I1681" i="2"/>
  <c r="H1681" i="2"/>
  <c r="L1680" i="2"/>
  <c r="K1680" i="2"/>
  <c r="G1680" i="2"/>
  <c r="F1680" i="2"/>
  <c r="E1680" i="2"/>
  <c r="I1679" i="2"/>
  <c r="H1679" i="2"/>
  <c r="I1678" i="2"/>
  <c r="H1678" i="2"/>
  <c r="I1677" i="2"/>
  <c r="H1677" i="2"/>
  <c r="I1676" i="2"/>
  <c r="H1676" i="2"/>
  <c r="I1675" i="2"/>
  <c r="H1675" i="2"/>
  <c r="I1674" i="2"/>
  <c r="H1674" i="2"/>
  <c r="I1673" i="2"/>
  <c r="H1673" i="2"/>
  <c r="L1672" i="2"/>
  <c r="K1672" i="2"/>
  <c r="G1672" i="2"/>
  <c r="F1672" i="2"/>
  <c r="E1672" i="2"/>
  <c r="I1671" i="2"/>
  <c r="H1671" i="2"/>
  <c r="I1670" i="2"/>
  <c r="H1670" i="2"/>
  <c r="I1669" i="2"/>
  <c r="H1669" i="2"/>
  <c r="I1668" i="2"/>
  <c r="H1668" i="2"/>
  <c r="I1667" i="2"/>
  <c r="H1667" i="2"/>
  <c r="I1666" i="2"/>
  <c r="H1666" i="2"/>
  <c r="I1665" i="2"/>
  <c r="H1665" i="2"/>
  <c r="I1664" i="2"/>
  <c r="H1664" i="2"/>
  <c r="I1663" i="2"/>
  <c r="H1663" i="2"/>
  <c r="I1662" i="2"/>
  <c r="H1662" i="2"/>
  <c r="I1661" i="2"/>
  <c r="H1661" i="2"/>
  <c r="I1660" i="2"/>
  <c r="H1660" i="2"/>
  <c r="I1659" i="2"/>
  <c r="H1659" i="2"/>
  <c r="I1658" i="2"/>
  <c r="H1658" i="2"/>
  <c r="I1657" i="2"/>
  <c r="H1657" i="2"/>
  <c r="I1656" i="2"/>
  <c r="H1656" i="2"/>
  <c r="L1655" i="2"/>
  <c r="K1655" i="2"/>
  <c r="G1655" i="2"/>
  <c r="F1655" i="2"/>
  <c r="E1655" i="2"/>
  <c r="I1654" i="2"/>
  <c r="H1654" i="2"/>
  <c r="I1653" i="2"/>
  <c r="H1653" i="2"/>
  <c r="I1652" i="2"/>
  <c r="H1652" i="2"/>
  <c r="L1651" i="2"/>
  <c r="K1651" i="2"/>
  <c r="G1651" i="2"/>
  <c r="F1651" i="2"/>
  <c r="E1651" i="2"/>
  <c r="I1650" i="2"/>
  <c r="H1650" i="2"/>
  <c r="I1649" i="2"/>
  <c r="H1649" i="2"/>
  <c r="I1648" i="2"/>
  <c r="H1648" i="2"/>
  <c r="I1647" i="2"/>
  <c r="H1647" i="2"/>
  <c r="I1646" i="2"/>
  <c r="H1646" i="2"/>
  <c r="I1645" i="2"/>
  <c r="H1645" i="2"/>
  <c r="I1644" i="2"/>
  <c r="H1644" i="2"/>
  <c r="I1643" i="2"/>
  <c r="H1643" i="2"/>
  <c r="I1642" i="2"/>
  <c r="H1642" i="2"/>
  <c r="I1641" i="2"/>
  <c r="H1641" i="2"/>
  <c r="I1640" i="2"/>
  <c r="H1640" i="2"/>
  <c r="I1639" i="2"/>
  <c r="H1639" i="2"/>
  <c r="I1638" i="2"/>
  <c r="H1638" i="2"/>
  <c r="L1637" i="2"/>
  <c r="K1637" i="2"/>
  <c r="G1637" i="2"/>
  <c r="F1637" i="2"/>
  <c r="E1637" i="2"/>
  <c r="I1636" i="2"/>
  <c r="H1636" i="2"/>
  <c r="I1635" i="2"/>
  <c r="H1635" i="2"/>
  <c r="I1634" i="2"/>
  <c r="H1634" i="2"/>
  <c r="I1633" i="2"/>
  <c r="H1633" i="2"/>
  <c r="I1632" i="2"/>
  <c r="H1632" i="2"/>
  <c r="I1631" i="2"/>
  <c r="H1631" i="2"/>
  <c r="I1630" i="2"/>
  <c r="H1630" i="2"/>
  <c r="L1629" i="2"/>
  <c r="K1629" i="2"/>
  <c r="G1629" i="2"/>
  <c r="F1629" i="2"/>
  <c r="E1629" i="2"/>
  <c r="I1628" i="2"/>
  <c r="H1628" i="2"/>
  <c r="I1627" i="2"/>
  <c r="H1627" i="2"/>
  <c r="I1626" i="2"/>
  <c r="H1626" i="2"/>
  <c r="I1625" i="2"/>
  <c r="H1625" i="2"/>
  <c r="L1624" i="2"/>
  <c r="K1624" i="2"/>
  <c r="G1624" i="2"/>
  <c r="F1624" i="2"/>
  <c r="E1624" i="2"/>
  <c r="I1623" i="2"/>
  <c r="H1623" i="2"/>
  <c r="I1619" i="2"/>
  <c r="H1619" i="2"/>
  <c r="L1618" i="2"/>
  <c r="K1618" i="2"/>
  <c r="G1618" i="2"/>
  <c r="F1618" i="2"/>
  <c r="E1618" i="2"/>
  <c r="I1617" i="2"/>
  <c r="H1617" i="2"/>
  <c r="I1613" i="2"/>
  <c r="H1613" i="2"/>
  <c r="I1612" i="2"/>
  <c r="H1612" i="2"/>
  <c r="I1611" i="2"/>
  <c r="H1611" i="2"/>
  <c r="I1610" i="2"/>
  <c r="H1610" i="2"/>
  <c r="I1895" i="2" l="1"/>
  <c r="I1869" i="2"/>
  <c r="H1891" i="2"/>
  <c r="E1856" i="2"/>
  <c r="E1854" i="2" s="1"/>
  <c r="I1891" i="2"/>
  <c r="I1680" i="2"/>
  <c r="H1869" i="2"/>
  <c r="I1797" i="2"/>
  <c r="F1856" i="2"/>
  <c r="F1854" i="2" s="1"/>
  <c r="I1655" i="2"/>
  <c r="I1815" i="2"/>
  <c r="I1877" i="2"/>
  <c r="I1811" i="2"/>
  <c r="L1616" i="2"/>
  <c r="E1776" i="2"/>
  <c r="E1774" i="2" s="1"/>
  <c r="F1776" i="2"/>
  <c r="F1774" i="2" s="1"/>
  <c r="H1811" i="2"/>
  <c r="H1912" i="2"/>
  <c r="I1789" i="2"/>
  <c r="H1832" i="2"/>
  <c r="H1858" i="2"/>
  <c r="H1920" i="2"/>
  <c r="H1651" i="2"/>
  <c r="I1651" i="2"/>
  <c r="H1655" i="2"/>
  <c r="H1840" i="2"/>
  <c r="I1858" i="2"/>
  <c r="I1864" i="2"/>
  <c r="H1629" i="2"/>
  <c r="L1856" i="2"/>
  <c r="H1877" i="2"/>
  <c r="I1920" i="2"/>
  <c r="E1616" i="2"/>
  <c r="H1680" i="2"/>
  <c r="I1778" i="2"/>
  <c r="I1784" i="2"/>
  <c r="H1797" i="2"/>
  <c r="I1840" i="2"/>
  <c r="F1616" i="2"/>
  <c r="K1776" i="2"/>
  <c r="H1637" i="2"/>
  <c r="L1776" i="2"/>
  <c r="I1618" i="2"/>
  <c r="I1624" i="2"/>
  <c r="I1637" i="2"/>
  <c r="K1856" i="2"/>
  <c r="H1789" i="2"/>
  <c r="H1778" i="2"/>
  <c r="G1856" i="2"/>
  <c r="I1912" i="2"/>
  <c r="H1895" i="2"/>
  <c r="H1864" i="2"/>
  <c r="G1776" i="2"/>
  <c r="H1784" i="2"/>
  <c r="I1832" i="2"/>
  <c r="H1815" i="2"/>
  <c r="H1672" i="2"/>
  <c r="K1616" i="2"/>
  <c r="I1629" i="2"/>
  <c r="I1672" i="2"/>
  <c r="H1618" i="2"/>
  <c r="G1616" i="2"/>
  <c r="H1624" i="2"/>
  <c r="L1614" i="2" l="1"/>
  <c r="K1774" i="2"/>
  <c r="F1614" i="2"/>
  <c r="K1854" i="2"/>
  <c r="E1614" i="2"/>
  <c r="K1614" i="2"/>
  <c r="L1854" i="2"/>
  <c r="L1774" i="2"/>
  <c r="I1856" i="2"/>
  <c r="G1854" i="2"/>
  <c r="H1856" i="2"/>
  <c r="I1776" i="2"/>
  <c r="G1774" i="2"/>
  <c r="H1776" i="2"/>
  <c r="I1616" i="2"/>
  <c r="G1614" i="2"/>
  <c r="H1616" i="2"/>
  <c r="I1854" i="2" l="1"/>
  <c r="H1854" i="2"/>
  <c r="I1774" i="2"/>
  <c r="H1774" i="2"/>
  <c r="I1614" i="2"/>
  <c r="H1614" i="2"/>
  <c r="I2089" i="2" l="1"/>
  <c r="H2089" i="2"/>
  <c r="I2082" i="2"/>
  <c r="H2082" i="2"/>
  <c r="I2081" i="2"/>
  <c r="H2081" i="2"/>
  <c r="L2080" i="2"/>
  <c r="K2080" i="2"/>
  <c r="J2080" i="2"/>
  <c r="G2080" i="2"/>
  <c r="F2080" i="2"/>
  <c r="E2080" i="2"/>
  <c r="I2079" i="2"/>
  <c r="H2079" i="2"/>
  <c r="I2078" i="2"/>
  <c r="H2078" i="2"/>
  <c r="I2077" i="2"/>
  <c r="H2077" i="2"/>
  <c r="I2076" i="2"/>
  <c r="H2076" i="2"/>
  <c r="I2075" i="2"/>
  <c r="H2075" i="2"/>
  <c r="I2074" i="2"/>
  <c r="H2074" i="2"/>
  <c r="I2073" i="2"/>
  <c r="H2073" i="2"/>
  <c r="L2072" i="2"/>
  <c r="K2072" i="2"/>
  <c r="G2072" i="2"/>
  <c r="F2072" i="2"/>
  <c r="E2072" i="2"/>
  <c r="I2071" i="2"/>
  <c r="H2071" i="2"/>
  <c r="I2070" i="2"/>
  <c r="H2070" i="2"/>
  <c r="I2069" i="2"/>
  <c r="H2069" i="2"/>
  <c r="I2068" i="2"/>
  <c r="H2068" i="2"/>
  <c r="I2067" i="2"/>
  <c r="H2067" i="2"/>
  <c r="I2066" i="2"/>
  <c r="H2066" i="2"/>
  <c r="I2065" i="2"/>
  <c r="H2065" i="2"/>
  <c r="I2064" i="2"/>
  <c r="H2064" i="2"/>
  <c r="I2063" i="2"/>
  <c r="H2063" i="2"/>
  <c r="I2062" i="2"/>
  <c r="H2062" i="2"/>
  <c r="I2061" i="2"/>
  <c r="H2061" i="2"/>
  <c r="I2060" i="2"/>
  <c r="H2060" i="2"/>
  <c r="I2059" i="2"/>
  <c r="H2059" i="2"/>
  <c r="I2058" i="2"/>
  <c r="H2058" i="2"/>
  <c r="I2057" i="2"/>
  <c r="H2057" i="2"/>
  <c r="I2056" i="2"/>
  <c r="H2056" i="2"/>
  <c r="L2055" i="2"/>
  <c r="K2055" i="2"/>
  <c r="G2055" i="2"/>
  <c r="F2055" i="2"/>
  <c r="E2055" i="2"/>
  <c r="I2054" i="2"/>
  <c r="H2054" i="2"/>
  <c r="I2053" i="2"/>
  <c r="H2053" i="2"/>
  <c r="I2052" i="2"/>
  <c r="H2052" i="2"/>
  <c r="L2051" i="2"/>
  <c r="K2051" i="2"/>
  <c r="G2051" i="2"/>
  <c r="F2051" i="2"/>
  <c r="E2051" i="2"/>
  <c r="I2050" i="2"/>
  <c r="H2050" i="2"/>
  <c r="I2049" i="2"/>
  <c r="H2049" i="2"/>
  <c r="I2048" i="2"/>
  <c r="H2048" i="2"/>
  <c r="I2047" i="2"/>
  <c r="H2047" i="2"/>
  <c r="I2046" i="2"/>
  <c r="H2046" i="2"/>
  <c r="I2045" i="2"/>
  <c r="H2045" i="2"/>
  <c r="I2044" i="2"/>
  <c r="H2044" i="2"/>
  <c r="I2043" i="2"/>
  <c r="H2043" i="2"/>
  <c r="I2042" i="2"/>
  <c r="H2042" i="2"/>
  <c r="I2041" i="2"/>
  <c r="H2041" i="2"/>
  <c r="I2040" i="2"/>
  <c r="H2040" i="2"/>
  <c r="I2039" i="2"/>
  <c r="H2039" i="2"/>
  <c r="I2038" i="2"/>
  <c r="H2038" i="2"/>
  <c r="L2037" i="2"/>
  <c r="K2037" i="2"/>
  <c r="G2037" i="2"/>
  <c r="F2037" i="2"/>
  <c r="E2037" i="2"/>
  <c r="I2036" i="2"/>
  <c r="H2036" i="2"/>
  <c r="I2035" i="2"/>
  <c r="H2035" i="2"/>
  <c r="I2034" i="2"/>
  <c r="H2034" i="2"/>
  <c r="I2033" i="2"/>
  <c r="H2033" i="2"/>
  <c r="I2032" i="2"/>
  <c r="H2032" i="2"/>
  <c r="I2031" i="2"/>
  <c r="H2031" i="2"/>
  <c r="I2030" i="2"/>
  <c r="H2030" i="2"/>
  <c r="L2029" i="2"/>
  <c r="K2029" i="2"/>
  <c r="G2029" i="2"/>
  <c r="F2029" i="2"/>
  <c r="E2029" i="2"/>
  <c r="I2028" i="2"/>
  <c r="H2028" i="2"/>
  <c r="I2027" i="2"/>
  <c r="H2027" i="2"/>
  <c r="I2026" i="2"/>
  <c r="H2026" i="2"/>
  <c r="I2025" i="2"/>
  <c r="H2025" i="2"/>
  <c r="L2024" i="2"/>
  <c r="K2024" i="2"/>
  <c r="G2024" i="2"/>
  <c r="F2024" i="2"/>
  <c r="E2024" i="2"/>
  <c r="I2023" i="2"/>
  <c r="H2023" i="2"/>
  <c r="I2022" i="2"/>
  <c r="H2022" i="2"/>
  <c r="I2021" i="2"/>
  <c r="H2021" i="2"/>
  <c r="I2020" i="2"/>
  <c r="H2020" i="2"/>
  <c r="I2019" i="2"/>
  <c r="H2019" i="2"/>
  <c r="L2018" i="2"/>
  <c r="K2018" i="2"/>
  <c r="G2018" i="2"/>
  <c r="F2018" i="2"/>
  <c r="E2018" i="2"/>
  <c r="I2017" i="2"/>
  <c r="H2017" i="2"/>
  <c r="I2013" i="2"/>
  <c r="H2013" i="2"/>
  <c r="I2012" i="2"/>
  <c r="H2012" i="2"/>
  <c r="I2011" i="2"/>
  <c r="H2011" i="2"/>
  <c r="I2010" i="2"/>
  <c r="H2010" i="2"/>
  <c r="I1609" i="2"/>
  <c r="H1609" i="2"/>
  <c r="I1608" i="2"/>
  <c r="H1608" i="2"/>
  <c r="I1607" i="2"/>
  <c r="H1607" i="2"/>
  <c r="I1606" i="2"/>
  <c r="H1606" i="2"/>
  <c r="I1605" i="2"/>
  <c r="H1605" i="2"/>
  <c r="I1604" i="2"/>
  <c r="H1604" i="2"/>
  <c r="I1603" i="2"/>
  <c r="H1603" i="2"/>
  <c r="I1602" i="2"/>
  <c r="H1602" i="2"/>
  <c r="I1601" i="2"/>
  <c r="H1601" i="2"/>
  <c r="L1600" i="2"/>
  <c r="K1600" i="2"/>
  <c r="G1600" i="2"/>
  <c r="F1600" i="2"/>
  <c r="E1600" i="2"/>
  <c r="I1599" i="2"/>
  <c r="H1599" i="2"/>
  <c r="I1598" i="2"/>
  <c r="H1598" i="2"/>
  <c r="I1597" i="2"/>
  <c r="H1597" i="2"/>
  <c r="I1596" i="2"/>
  <c r="H1596" i="2"/>
  <c r="I1595" i="2"/>
  <c r="H1595" i="2"/>
  <c r="I1594" i="2"/>
  <c r="H1594" i="2"/>
  <c r="I1593" i="2"/>
  <c r="H1593" i="2"/>
  <c r="L1592" i="2"/>
  <c r="K1592" i="2"/>
  <c r="G1592" i="2"/>
  <c r="F1592" i="2"/>
  <c r="E1592" i="2"/>
  <c r="I1591" i="2"/>
  <c r="H1591" i="2"/>
  <c r="I1590" i="2"/>
  <c r="H1590" i="2"/>
  <c r="I1589" i="2"/>
  <c r="H1589" i="2"/>
  <c r="I1588" i="2"/>
  <c r="H1588" i="2"/>
  <c r="I1587" i="2"/>
  <c r="H1587" i="2"/>
  <c r="I1586" i="2"/>
  <c r="H1586" i="2"/>
  <c r="I1585" i="2"/>
  <c r="H1585" i="2"/>
  <c r="I1584" i="2"/>
  <c r="H1584" i="2"/>
  <c r="I1583" i="2"/>
  <c r="H1583" i="2"/>
  <c r="I1582" i="2"/>
  <c r="H1582" i="2"/>
  <c r="I1581" i="2"/>
  <c r="H1581" i="2"/>
  <c r="I1580" i="2"/>
  <c r="H1580" i="2"/>
  <c r="I1579" i="2"/>
  <c r="H1579" i="2"/>
  <c r="I1578" i="2"/>
  <c r="H1578" i="2"/>
  <c r="I1577" i="2"/>
  <c r="H1577" i="2"/>
  <c r="I1576" i="2"/>
  <c r="H1576" i="2"/>
  <c r="L1575" i="2"/>
  <c r="K1575" i="2"/>
  <c r="G1575" i="2"/>
  <c r="F1575" i="2"/>
  <c r="E1575" i="2"/>
  <c r="I1574" i="2"/>
  <c r="H1574" i="2"/>
  <c r="I1573" i="2"/>
  <c r="H1573" i="2"/>
  <c r="I1572" i="2"/>
  <c r="H1572" i="2"/>
  <c r="L1571" i="2"/>
  <c r="K1571" i="2"/>
  <c r="G1571" i="2"/>
  <c r="F1571" i="2"/>
  <c r="E1571" i="2"/>
  <c r="I1570" i="2"/>
  <c r="H1570" i="2"/>
  <c r="I1569" i="2"/>
  <c r="H1569" i="2"/>
  <c r="I1568" i="2"/>
  <c r="H1568" i="2"/>
  <c r="I1567" i="2"/>
  <c r="H1567" i="2"/>
  <c r="I1566" i="2"/>
  <c r="H1566" i="2"/>
  <c r="I1565" i="2"/>
  <c r="H1565" i="2"/>
  <c r="I1564" i="2"/>
  <c r="H1564" i="2"/>
  <c r="I1563" i="2"/>
  <c r="H1563" i="2"/>
  <c r="I1562" i="2"/>
  <c r="H1562" i="2"/>
  <c r="I1561" i="2"/>
  <c r="H1561" i="2"/>
  <c r="I1560" i="2"/>
  <c r="H1560" i="2"/>
  <c r="I1559" i="2"/>
  <c r="H1559" i="2"/>
  <c r="I1558" i="2"/>
  <c r="H1558" i="2"/>
  <c r="L1557" i="2"/>
  <c r="K1557" i="2"/>
  <c r="G1557" i="2"/>
  <c r="F1557" i="2"/>
  <c r="E1557" i="2"/>
  <c r="I1556" i="2"/>
  <c r="H1556" i="2"/>
  <c r="I1555" i="2"/>
  <c r="H1555" i="2"/>
  <c r="I1554" i="2"/>
  <c r="H1554" i="2"/>
  <c r="I1553" i="2"/>
  <c r="H1553" i="2"/>
  <c r="I1552" i="2"/>
  <c r="H1552" i="2"/>
  <c r="I1550" i="2"/>
  <c r="H1550" i="2"/>
  <c r="L1549" i="2"/>
  <c r="K1549" i="2"/>
  <c r="G1549" i="2"/>
  <c r="F1549" i="2"/>
  <c r="E1549" i="2"/>
  <c r="I1548" i="2"/>
  <c r="H1548" i="2"/>
  <c r="I1547" i="2"/>
  <c r="H1547" i="2"/>
  <c r="I1546" i="2"/>
  <c r="H1546" i="2"/>
  <c r="I1545" i="2"/>
  <c r="H1545" i="2"/>
  <c r="L1544" i="2"/>
  <c r="K1544" i="2"/>
  <c r="G1544" i="2"/>
  <c r="F1544" i="2"/>
  <c r="E1544" i="2"/>
  <c r="I1543" i="2"/>
  <c r="H1543" i="2"/>
  <c r="I1539" i="2"/>
  <c r="H1539" i="2"/>
  <c r="L1538" i="2"/>
  <c r="K1538" i="2"/>
  <c r="G1538" i="2"/>
  <c r="F1538" i="2"/>
  <c r="E1538" i="2"/>
  <c r="I1537" i="2"/>
  <c r="H1537" i="2"/>
  <c r="I1533" i="2"/>
  <c r="H1533" i="2"/>
  <c r="I1532" i="2"/>
  <c r="H1532" i="2"/>
  <c r="I1531" i="2"/>
  <c r="H1531" i="2"/>
  <c r="I1530" i="2"/>
  <c r="H1530" i="2"/>
  <c r="E1011" i="2"/>
  <c r="F1011" i="2"/>
  <c r="H2080" i="2" l="1"/>
  <c r="H2029" i="2"/>
  <c r="I2055" i="2"/>
  <c r="I2072" i="2"/>
  <c r="F2016" i="2"/>
  <c r="E2016" i="2"/>
  <c r="H2018" i="2"/>
  <c r="H1571" i="2"/>
  <c r="H1592" i="2"/>
  <c r="H2051" i="2"/>
  <c r="I1571" i="2"/>
  <c r="I1575" i="2"/>
  <c r="I2037" i="2"/>
  <c r="H1600" i="2"/>
  <c r="I2018" i="2"/>
  <c r="K2016" i="2"/>
  <c r="I2080" i="2"/>
  <c r="L2016" i="2"/>
  <c r="I2024" i="2"/>
  <c r="I1544" i="2"/>
  <c r="I2051" i="2"/>
  <c r="I2029" i="2"/>
  <c r="G2016" i="2"/>
  <c r="H2072" i="2"/>
  <c r="H2055" i="2"/>
  <c r="H2024" i="2"/>
  <c r="H2037" i="2"/>
  <c r="I1600" i="2"/>
  <c r="L1536" i="2"/>
  <c r="K1536" i="2"/>
  <c r="I1592" i="2"/>
  <c r="I1557" i="2"/>
  <c r="I1549" i="2"/>
  <c r="H1549" i="2"/>
  <c r="E1536" i="2"/>
  <c r="F1536" i="2"/>
  <c r="G1536" i="2"/>
  <c r="H1557" i="2"/>
  <c r="H1538" i="2"/>
  <c r="I1538" i="2"/>
  <c r="H1575" i="2"/>
  <c r="H1544" i="2"/>
  <c r="L2014" i="2" l="1"/>
  <c r="E2014" i="2"/>
  <c r="F2014" i="2"/>
  <c r="K2014" i="2"/>
  <c r="F1534" i="2"/>
  <c r="E1534" i="2"/>
  <c r="L1534" i="2"/>
  <c r="K1534" i="2"/>
  <c r="G2014" i="2"/>
  <c r="H2016" i="2"/>
  <c r="I2016" i="2"/>
  <c r="I1536" i="2"/>
  <c r="G1534" i="2"/>
  <c r="H1536" i="2"/>
  <c r="I2014" i="2" l="1"/>
  <c r="H2014" i="2"/>
  <c r="I1534" i="2"/>
  <c r="H1534" i="2"/>
  <c r="D18" i="66" l="1"/>
  <c r="D6" i="66"/>
  <c r="F6" i="66" s="1"/>
  <c r="C15" i="72" l="1"/>
  <c r="F14" i="72"/>
  <c r="F13" i="72"/>
  <c r="C20" i="69"/>
  <c r="F15" i="72" l="1"/>
  <c r="K152" i="2" l="1"/>
  <c r="I1769" i="2" l="1"/>
  <c r="H1769" i="2"/>
  <c r="I1768" i="2"/>
  <c r="H1768" i="2"/>
  <c r="I1767" i="2"/>
  <c r="H1767" i="2"/>
  <c r="I1766" i="2"/>
  <c r="H1766" i="2"/>
  <c r="I1765" i="2"/>
  <c r="H1765" i="2"/>
  <c r="I1764" i="2"/>
  <c r="H1764" i="2"/>
  <c r="I1763" i="2"/>
  <c r="H1763" i="2"/>
  <c r="I1762" i="2"/>
  <c r="H1762" i="2"/>
  <c r="I1761" i="2"/>
  <c r="H1761" i="2"/>
  <c r="L1760" i="2"/>
  <c r="K1760" i="2"/>
  <c r="J1760" i="2"/>
  <c r="G1760" i="2"/>
  <c r="F1760" i="2"/>
  <c r="E1760" i="2"/>
  <c r="I1759" i="2"/>
  <c r="H1759" i="2"/>
  <c r="I1758" i="2"/>
  <c r="H1758" i="2"/>
  <c r="I1757" i="2"/>
  <c r="H1757" i="2"/>
  <c r="I1756" i="2"/>
  <c r="H1756" i="2"/>
  <c r="I1755" i="2"/>
  <c r="H1755" i="2"/>
  <c r="I1754" i="2"/>
  <c r="H1754" i="2"/>
  <c r="I1753" i="2"/>
  <c r="H1753" i="2"/>
  <c r="L1752" i="2"/>
  <c r="K1752" i="2"/>
  <c r="G1752" i="2"/>
  <c r="F1752" i="2"/>
  <c r="E1752" i="2"/>
  <c r="I1751" i="2"/>
  <c r="H1751" i="2"/>
  <c r="I1750" i="2"/>
  <c r="H1750" i="2"/>
  <c r="I1749" i="2"/>
  <c r="H1749" i="2"/>
  <c r="I1748" i="2"/>
  <c r="H1748" i="2"/>
  <c r="I1747" i="2"/>
  <c r="H1747" i="2"/>
  <c r="I1746" i="2"/>
  <c r="H1746" i="2"/>
  <c r="I1745" i="2"/>
  <c r="H1745" i="2"/>
  <c r="I1744" i="2"/>
  <c r="H1744" i="2"/>
  <c r="I1743" i="2"/>
  <c r="H1743" i="2"/>
  <c r="I1742" i="2"/>
  <c r="H1742" i="2"/>
  <c r="I1741" i="2"/>
  <c r="H1741" i="2"/>
  <c r="I1740" i="2"/>
  <c r="H1740" i="2"/>
  <c r="I1739" i="2"/>
  <c r="H1739" i="2"/>
  <c r="I1738" i="2"/>
  <c r="H1738" i="2"/>
  <c r="I1737" i="2"/>
  <c r="H1737" i="2"/>
  <c r="I1736" i="2"/>
  <c r="H1736" i="2"/>
  <c r="L1735" i="2"/>
  <c r="K1735" i="2"/>
  <c r="G1735" i="2"/>
  <c r="F1735" i="2"/>
  <c r="E1735" i="2"/>
  <c r="I1734" i="2"/>
  <c r="H1734" i="2"/>
  <c r="I1733" i="2"/>
  <c r="H1733" i="2"/>
  <c r="I1732" i="2"/>
  <c r="H1732" i="2"/>
  <c r="L1731" i="2"/>
  <c r="K1731" i="2"/>
  <c r="G1731" i="2"/>
  <c r="F1731" i="2"/>
  <c r="E1731" i="2"/>
  <c r="I1730" i="2"/>
  <c r="H1730" i="2"/>
  <c r="I1729" i="2"/>
  <c r="H1729" i="2"/>
  <c r="I1728" i="2"/>
  <c r="H1728" i="2"/>
  <c r="I1727" i="2"/>
  <c r="H1727" i="2"/>
  <c r="I1726" i="2"/>
  <c r="H1726" i="2"/>
  <c r="I1725" i="2"/>
  <c r="H1725" i="2"/>
  <c r="I1724" i="2"/>
  <c r="H1724" i="2"/>
  <c r="I1723" i="2"/>
  <c r="H1723" i="2"/>
  <c r="I1722" i="2"/>
  <c r="H1722" i="2"/>
  <c r="I1721" i="2"/>
  <c r="H1721" i="2"/>
  <c r="I1720" i="2"/>
  <c r="H1720" i="2"/>
  <c r="I1719" i="2"/>
  <c r="H1719" i="2"/>
  <c r="I1718" i="2"/>
  <c r="H1718" i="2"/>
  <c r="L1717" i="2"/>
  <c r="K1717" i="2"/>
  <c r="G1717" i="2"/>
  <c r="F1717" i="2"/>
  <c r="E1717" i="2"/>
  <c r="I1716" i="2"/>
  <c r="H1716" i="2"/>
  <c r="I1715" i="2"/>
  <c r="H1715" i="2"/>
  <c r="I1714" i="2"/>
  <c r="H1714" i="2"/>
  <c r="I1713" i="2"/>
  <c r="H1713" i="2"/>
  <c r="I1712" i="2"/>
  <c r="H1712" i="2"/>
  <c r="I1711" i="2"/>
  <c r="H1711" i="2"/>
  <c r="I1710" i="2"/>
  <c r="H1710" i="2"/>
  <c r="L1709" i="2"/>
  <c r="K1709" i="2"/>
  <c r="G1709" i="2"/>
  <c r="F1709" i="2"/>
  <c r="E1709" i="2"/>
  <c r="I1708" i="2"/>
  <c r="H1708" i="2"/>
  <c r="I1707" i="2"/>
  <c r="H1707" i="2"/>
  <c r="I1706" i="2"/>
  <c r="H1706" i="2"/>
  <c r="I1705" i="2"/>
  <c r="H1705" i="2"/>
  <c r="L1704" i="2"/>
  <c r="K1704" i="2"/>
  <c r="G1704" i="2"/>
  <c r="F1704" i="2"/>
  <c r="E1704" i="2"/>
  <c r="I1703" i="2"/>
  <c r="H1703" i="2"/>
  <c r="I1702" i="2"/>
  <c r="H1702" i="2"/>
  <c r="I1701" i="2"/>
  <c r="H1701" i="2"/>
  <c r="I1700" i="2"/>
  <c r="H1700" i="2"/>
  <c r="I1699" i="2"/>
  <c r="H1699" i="2"/>
  <c r="L1698" i="2"/>
  <c r="K1698" i="2"/>
  <c r="G1698" i="2"/>
  <c r="F1698" i="2"/>
  <c r="E1698" i="2"/>
  <c r="I1697" i="2"/>
  <c r="H1697" i="2"/>
  <c r="I1693" i="2"/>
  <c r="H1693" i="2"/>
  <c r="I1692" i="2"/>
  <c r="H1692" i="2"/>
  <c r="I1691" i="2"/>
  <c r="H1691" i="2"/>
  <c r="I1690" i="2"/>
  <c r="H1690" i="2"/>
  <c r="I2169" i="2"/>
  <c r="H2169" i="2"/>
  <c r="I2162" i="2"/>
  <c r="H2162" i="2"/>
  <c r="I2161" i="2"/>
  <c r="H2161" i="2"/>
  <c r="L2160" i="2"/>
  <c r="K2160" i="2"/>
  <c r="J2160" i="2"/>
  <c r="G2160" i="2"/>
  <c r="F2160" i="2"/>
  <c r="E2160" i="2"/>
  <c r="I2159" i="2"/>
  <c r="H2159" i="2"/>
  <c r="I2158" i="2"/>
  <c r="H2158" i="2"/>
  <c r="I2157" i="2"/>
  <c r="H2157" i="2"/>
  <c r="I2156" i="2"/>
  <c r="H2156" i="2"/>
  <c r="I2155" i="2"/>
  <c r="H2155" i="2"/>
  <c r="I2154" i="2"/>
  <c r="H2154" i="2"/>
  <c r="I2153" i="2"/>
  <c r="H2153" i="2"/>
  <c r="L2152" i="2"/>
  <c r="K2152" i="2"/>
  <c r="G2152" i="2"/>
  <c r="F2152" i="2"/>
  <c r="E2152" i="2"/>
  <c r="I2151" i="2"/>
  <c r="H2151" i="2"/>
  <c r="I2150" i="2"/>
  <c r="H2150" i="2"/>
  <c r="I2149" i="2"/>
  <c r="H2149" i="2"/>
  <c r="I2148" i="2"/>
  <c r="H2148" i="2"/>
  <c r="I2147" i="2"/>
  <c r="H2147" i="2"/>
  <c r="I2146" i="2"/>
  <c r="H2146" i="2"/>
  <c r="I2145" i="2"/>
  <c r="H2145" i="2"/>
  <c r="I2144" i="2"/>
  <c r="H2144" i="2"/>
  <c r="I2143" i="2"/>
  <c r="H2143" i="2"/>
  <c r="I2142" i="2"/>
  <c r="H2142" i="2"/>
  <c r="I2141" i="2"/>
  <c r="H2141" i="2"/>
  <c r="I2140" i="2"/>
  <c r="H2140" i="2"/>
  <c r="I2139" i="2"/>
  <c r="H2139" i="2"/>
  <c r="I2138" i="2"/>
  <c r="H2138" i="2"/>
  <c r="I2137" i="2"/>
  <c r="H2137" i="2"/>
  <c r="I2136" i="2"/>
  <c r="H2136" i="2"/>
  <c r="L2135" i="2"/>
  <c r="K2135" i="2"/>
  <c r="G2135" i="2"/>
  <c r="F2135" i="2"/>
  <c r="E2135" i="2"/>
  <c r="I2134" i="2"/>
  <c r="H2134" i="2"/>
  <c r="I2133" i="2"/>
  <c r="H2133" i="2"/>
  <c r="I2132" i="2"/>
  <c r="H2132" i="2"/>
  <c r="L2131" i="2"/>
  <c r="K2131" i="2"/>
  <c r="G2131" i="2"/>
  <c r="F2131" i="2"/>
  <c r="E2131" i="2"/>
  <c r="I2130" i="2"/>
  <c r="H2130" i="2"/>
  <c r="I2129" i="2"/>
  <c r="H2129" i="2"/>
  <c r="I2128" i="2"/>
  <c r="H2128" i="2"/>
  <c r="I2127" i="2"/>
  <c r="H2127" i="2"/>
  <c r="I2126" i="2"/>
  <c r="H2126" i="2"/>
  <c r="I2125" i="2"/>
  <c r="H2125" i="2"/>
  <c r="I2124" i="2"/>
  <c r="H2124" i="2"/>
  <c r="I2123" i="2"/>
  <c r="H2123" i="2"/>
  <c r="I2122" i="2"/>
  <c r="H2122" i="2"/>
  <c r="I2121" i="2"/>
  <c r="H2121" i="2"/>
  <c r="I2120" i="2"/>
  <c r="H2120" i="2"/>
  <c r="I2119" i="2"/>
  <c r="H2119" i="2"/>
  <c r="I2118" i="2"/>
  <c r="H2118" i="2"/>
  <c r="L2117" i="2"/>
  <c r="K2117" i="2"/>
  <c r="G2117" i="2"/>
  <c r="F2117" i="2"/>
  <c r="E2117" i="2"/>
  <c r="I2116" i="2"/>
  <c r="H2116" i="2"/>
  <c r="I2115" i="2"/>
  <c r="H2115" i="2"/>
  <c r="I2114" i="2"/>
  <c r="H2114" i="2"/>
  <c r="I2113" i="2"/>
  <c r="H2113" i="2"/>
  <c r="I2112" i="2"/>
  <c r="H2112" i="2"/>
  <c r="I2111" i="2"/>
  <c r="H2111" i="2"/>
  <c r="I2110" i="2"/>
  <c r="H2110" i="2"/>
  <c r="L2109" i="2"/>
  <c r="K2109" i="2"/>
  <c r="G2109" i="2"/>
  <c r="F2109" i="2"/>
  <c r="E2109" i="2"/>
  <c r="I2108" i="2"/>
  <c r="H2108" i="2"/>
  <c r="I2107" i="2"/>
  <c r="H2107" i="2"/>
  <c r="I2106" i="2"/>
  <c r="H2106" i="2"/>
  <c r="I2105" i="2"/>
  <c r="H2105" i="2"/>
  <c r="L2104" i="2"/>
  <c r="K2104" i="2"/>
  <c r="G2104" i="2"/>
  <c r="F2104" i="2"/>
  <c r="E2104" i="2"/>
  <c r="I2103" i="2"/>
  <c r="H2103" i="2"/>
  <c r="I2102" i="2"/>
  <c r="H2102" i="2"/>
  <c r="I2101" i="2"/>
  <c r="H2101" i="2"/>
  <c r="I2100" i="2"/>
  <c r="H2100" i="2"/>
  <c r="I2099" i="2"/>
  <c r="H2099" i="2"/>
  <c r="L2098" i="2"/>
  <c r="K2098" i="2"/>
  <c r="G2098" i="2"/>
  <c r="F2098" i="2"/>
  <c r="E2098" i="2"/>
  <c r="I2097" i="2"/>
  <c r="H2097" i="2"/>
  <c r="I2093" i="2"/>
  <c r="H2093" i="2"/>
  <c r="I2092" i="2"/>
  <c r="H2092" i="2"/>
  <c r="I2091" i="2"/>
  <c r="H2091" i="2"/>
  <c r="I2090" i="2"/>
  <c r="H2090" i="2"/>
  <c r="H2098" i="2" l="1"/>
  <c r="F2096" i="2"/>
  <c r="I1704" i="2"/>
  <c r="I1709" i="2"/>
  <c r="I2098" i="2"/>
  <c r="I2135" i="2"/>
  <c r="I1731" i="2"/>
  <c r="I1735" i="2"/>
  <c r="H2131" i="2"/>
  <c r="H2152" i="2"/>
  <c r="H1731" i="2"/>
  <c r="H1752" i="2"/>
  <c r="I1717" i="2"/>
  <c r="I2109" i="2"/>
  <c r="H2160" i="2"/>
  <c r="L1696" i="2"/>
  <c r="F1696" i="2"/>
  <c r="I1760" i="2"/>
  <c r="I2131" i="2"/>
  <c r="H2135" i="2"/>
  <c r="H1760" i="2"/>
  <c r="K2096" i="2"/>
  <c r="E2096" i="2"/>
  <c r="H1735" i="2"/>
  <c r="I1752" i="2"/>
  <c r="I2117" i="2"/>
  <c r="L2096" i="2"/>
  <c r="I1698" i="2"/>
  <c r="I2104" i="2"/>
  <c r="K1696" i="2"/>
  <c r="E1696" i="2"/>
  <c r="I2160" i="2"/>
  <c r="G1696" i="2"/>
  <c r="H1704" i="2"/>
  <c r="H1717" i="2"/>
  <c r="H1709" i="2"/>
  <c r="H1698" i="2"/>
  <c r="G2096" i="2"/>
  <c r="H2104" i="2"/>
  <c r="H2117" i="2"/>
  <c r="I2152" i="2"/>
  <c r="H2109" i="2"/>
  <c r="L2094" i="2" l="1"/>
  <c r="K2094" i="2"/>
  <c r="E2094" i="2"/>
  <c r="F2094" i="2"/>
  <c r="K1694" i="2"/>
  <c r="L1694" i="2"/>
  <c r="E1694" i="2"/>
  <c r="F1694" i="2"/>
  <c r="I1696" i="2"/>
  <c r="H1696" i="2"/>
  <c r="G1694" i="2"/>
  <c r="I2096" i="2"/>
  <c r="H2096" i="2"/>
  <c r="G2094" i="2"/>
  <c r="I1694" i="2" l="1"/>
  <c r="H1694" i="2"/>
  <c r="I2094" i="2"/>
  <c r="H2094" i="2"/>
  <c r="K1317" i="2" l="1"/>
  <c r="H260" i="2" l="1"/>
  <c r="G55" i="2" l="1"/>
  <c r="H955" i="2" l="1"/>
  <c r="I955" i="2"/>
  <c r="L55" i="2"/>
  <c r="K55" i="2"/>
  <c r="K51" i="2"/>
  <c r="L24" i="2"/>
  <c r="F80" i="2"/>
  <c r="H79" i="2"/>
  <c r="H71" i="2"/>
  <c r="I71" i="2"/>
  <c r="H63" i="2"/>
  <c r="H62" i="2"/>
  <c r="I59" i="2"/>
  <c r="H58" i="2"/>
  <c r="F55" i="2"/>
  <c r="I53" i="2"/>
  <c r="H39" i="2"/>
  <c r="H34" i="2"/>
  <c r="H35" i="2"/>
  <c r="H33" i="2"/>
  <c r="H27" i="2"/>
  <c r="I28" i="2"/>
  <c r="E24" i="2"/>
  <c r="H21" i="2"/>
  <c r="D31" i="66"/>
  <c r="F31" i="66" s="1"/>
  <c r="D32" i="66"/>
  <c r="F32" i="66" s="1"/>
  <c r="D33" i="66"/>
  <c r="F33" i="66" s="1"/>
  <c r="D34" i="66"/>
  <c r="F34" i="66" s="1"/>
  <c r="D35" i="66"/>
  <c r="F35" i="66" s="1"/>
  <c r="D36" i="66"/>
  <c r="F36" i="66" s="1"/>
  <c r="D37" i="66"/>
  <c r="F37" i="66" s="1"/>
  <c r="D38" i="66"/>
  <c r="D30" i="66"/>
  <c r="F30" i="66" s="1"/>
  <c r="D19" i="66"/>
  <c r="F19" i="66" s="1"/>
  <c r="D20" i="66"/>
  <c r="F20" i="66" s="1"/>
  <c r="D21" i="66"/>
  <c r="F21" i="66" s="1"/>
  <c r="D22" i="66"/>
  <c r="F22" i="66" s="1"/>
  <c r="D23" i="66"/>
  <c r="D24" i="66"/>
  <c r="F24" i="66" s="1"/>
  <c r="D25" i="66"/>
  <c r="F25" i="66" s="1"/>
  <c r="D26" i="66"/>
  <c r="F26" i="66" s="1"/>
  <c r="F18" i="66"/>
  <c r="F42" i="66" s="1"/>
  <c r="D7" i="66"/>
  <c r="F7" i="66" s="1"/>
  <c r="D8" i="66"/>
  <c r="F8" i="66" s="1"/>
  <c r="D9" i="66"/>
  <c r="F9" i="66" s="1"/>
  <c r="D10" i="66"/>
  <c r="F10" i="66" s="1"/>
  <c r="D11" i="66"/>
  <c r="F11" i="66" s="1"/>
  <c r="D12" i="66"/>
  <c r="D13" i="66"/>
  <c r="F13" i="66" s="1"/>
  <c r="D14" i="66"/>
  <c r="F14" i="66" s="1"/>
  <c r="M31" i="66"/>
  <c r="M32" i="66"/>
  <c r="I35" i="2"/>
  <c r="L160" i="2"/>
  <c r="K160" i="2"/>
  <c r="G160" i="2"/>
  <c r="F160" i="2"/>
  <c r="E160" i="2"/>
  <c r="L240" i="2"/>
  <c r="K240" i="2"/>
  <c r="F240" i="2"/>
  <c r="G240" i="2"/>
  <c r="E240" i="2"/>
  <c r="L320" i="2"/>
  <c r="K320" i="2"/>
  <c r="G320" i="2"/>
  <c r="F320" i="2"/>
  <c r="E320" i="2"/>
  <c r="L400" i="2"/>
  <c r="K400" i="2"/>
  <c r="G400" i="2"/>
  <c r="F400" i="2"/>
  <c r="E400" i="2"/>
  <c r="L480" i="2"/>
  <c r="K480" i="2"/>
  <c r="G480" i="2"/>
  <c r="F480" i="2"/>
  <c r="E480" i="2"/>
  <c r="L560" i="2"/>
  <c r="K560" i="2"/>
  <c r="G560" i="2"/>
  <c r="F560" i="2"/>
  <c r="E560" i="2"/>
  <c r="L720" i="2"/>
  <c r="K720" i="2"/>
  <c r="G720" i="2"/>
  <c r="F720" i="2"/>
  <c r="E720" i="2"/>
  <c r="L800" i="2"/>
  <c r="K800" i="2"/>
  <c r="G800" i="2"/>
  <c r="F800" i="2"/>
  <c r="E800" i="2"/>
  <c r="L880" i="2"/>
  <c r="K880" i="2"/>
  <c r="G880" i="2"/>
  <c r="F880" i="2"/>
  <c r="E880" i="2"/>
  <c r="L960" i="2"/>
  <c r="K960" i="2"/>
  <c r="G960" i="2"/>
  <c r="F960" i="2"/>
  <c r="E960" i="2"/>
  <c r="L1040" i="2"/>
  <c r="K1040" i="2"/>
  <c r="G1040" i="2"/>
  <c r="F1040" i="2"/>
  <c r="E1040" i="2"/>
  <c r="L1120" i="2"/>
  <c r="K1120" i="2"/>
  <c r="G1120" i="2"/>
  <c r="F1120" i="2"/>
  <c r="E1120" i="2"/>
  <c r="L1200" i="2"/>
  <c r="K1200" i="2"/>
  <c r="G1200" i="2"/>
  <c r="F1200" i="2"/>
  <c r="E1200" i="2"/>
  <c r="L1280" i="2"/>
  <c r="K1280" i="2"/>
  <c r="G1280" i="2"/>
  <c r="F1280" i="2"/>
  <c r="E1280" i="2"/>
  <c r="L1360" i="2"/>
  <c r="K1360" i="2"/>
  <c r="G1360" i="2"/>
  <c r="F1360" i="2"/>
  <c r="E1360" i="2"/>
  <c r="L1440" i="2"/>
  <c r="K1440" i="2"/>
  <c r="G1440" i="2"/>
  <c r="F1440" i="2"/>
  <c r="E1440" i="2"/>
  <c r="L2000" i="2"/>
  <c r="K2000" i="2"/>
  <c r="G2000" i="2"/>
  <c r="F2000" i="2"/>
  <c r="E2000" i="2"/>
  <c r="L1520" i="2"/>
  <c r="K1520" i="2"/>
  <c r="G1520" i="2"/>
  <c r="F1520" i="2"/>
  <c r="E1520" i="2"/>
  <c r="L80" i="2"/>
  <c r="I81" i="2"/>
  <c r="H81" i="2"/>
  <c r="I169" i="2"/>
  <c r="H169" i="2"/>
  <c r="I168" i="2"/>
  <c r="H168" i="2"/>
  <c r="I167" i="2"/>
  <c r="H167" i="2"/>
  <c r="I166" i="2"/>
  <c r="H166" i="2"/>
  <c r="I165" i="2"/>
  <c r="H165" i="2"/>
  <c r="I164" i="2"/>
  <c r="H164" i="2"/>
  <c r="I163" i="2"/>
  <c r="H163" i="2"/>
  <c r="I162" i="2"/>
  <c r="H162" i="2"/>
  <c r="I161" i="2"/>
  <c r="H161" i="2"/>
  <c r="I2009" i="2"/>
  <c r="H2009" i="2"/>
  <c r="I2008" i="2"/>
  <c r="H2008" i="2"/>
  <c r="I2007" i="2"/>
  <c r="H2007" i="2"/>
  <c r="I2006" i="2"/>
  <c r="H2006" i="2"/>
  <c r="I2005" i="2"/>
  <c r="H2005" i="2"/>
  <c r="I2004" i="2"/>
  <c r="H2004" i="2"/>
  <c r="I2003" i="2"/>
  <c r="H2003" i="2"/>
  <c r="I2002" i="2"/>
  <c r="H2002" i="2"/>
  <c r="I2001" i="2"/>
  <c r="H2001" i="2"/>
  <c r="J2000" i="2"/>
  <c r="I1529" i="2"/>
  <c r="H1529" i="2"/>
  <c r="I1528" i="2"/>
  <c r="H1528" i="2"/>
  <c r="I1527" i="2"/>
  <c r="H1527" i="2"/>
  <c r="I1526" i="2"/>
  <c r="H1526" i="2"/>
  <c r="I1525" i="2"/>
  <c r="H1525" i="2"/>
  <c r="I1524" i="2"/>
  <c r="H1524" i="2"/>
  <c r="I1523" i="2"/>
  <c r="H1523" i="2"/>
  <c r="I1522" i="2"/>
  <c r="H1522" i="2"/>
  <c r="I1521" i="2"/>
  <c r="H1521" i="2"/>
  <c r="J1520" i="2"/>
  <c r="I1449" i="2"/>
  <c r="H1449" i="2"/>
  <c r="I1448" i="2"/>
  <c r="H1448" i="2"/>
  <c r="I1447" i="2"/>
  <c r="H1447" i="2"/>
  <c r="I1446" i="2"/>
  <c r="H1446" i="2"/>
  <c r="I1445" i="2"/>
  <c r="H1445" i="2"/>
  <c r="I1444" i="2"/>
  <c r="H1444" i="2"/>
  <c r="I1443" i="2"/>
  <c r="H1443" i="2"/>
  <c r="I1442" i="2"/>
  <c r="H1442" i="2"/>
  <c r="I1441" i="2"/>
  <c r="H1441" i="2"/>
  <c r="I1369" i="2"/>
  <c r="H1369" i="2"/>
  <c r="I1368" i="2"/>
  <c r="H1368" i="2"/>
  <c r="I1367" i="2"/>
  <c r="H1367" i="2"/>
  <c r="I1366" i="2"/>
  <c r="H1366" i="2"/>
  <c r="I1365" i="2"/>
  <c r="H1365" i="2"/>
  <c r="I1364" i="2"/>
  <c r="H1364" i="2"/>
  <c r="I1363" i="2"/>
  <c r="H1363" i="2"/>
  <c r="I1362" i="2"/>
  <c r="H1362" i="2"/>
  <c r="I1361" i="2"/>
  <c r="H1361" i="2"/>
  <c r="I1289" i="2"/>
  <c r="H1289" i="2"/>
  <c r="I1288" i="2"/>
  <c r="H1288" i="2"/>
  <c r="I1287" i="2"/>
  <c r="H1287" i="2"/>
  <c r="I1286" i="2"/>
  <c r="H1286" i="2"/>
  <c r="I1285" i="2"/>
  <c r="H1285" i="2"/>
  <c r="I1284" i="2"/>
  <c r="H1284" i="2"/>
  <c r="I1283" i="2"/>
  <c r="H1283" i="2"/>
  <c r="I1282" i="2"/>
  <c r="H1282" i="2"/>
  <c r="I1281" i="2"/>
  <c r="H1281" i="2"/>
  <c r="I1209" i="2"/>
  <c r="H1209" i="2"/>
  <c r="I1208" i="2"/>
  <c r="H1208" i="2"/>
  <c r="I1207" i="2"/>
  <c r="H1207" i="2"/>
  <c r="I1206" i="2"/>
  <c r="H1206" i="2"/>
  <c r="I1205" i="2"/>
  <c r="H1205" i="2"/>
  <c r="I1204" i="2"/>
  <c r="H1204" i="2"/>
  <c r="I1203" i="2"/>
  <c r="H1203" i="2"/>
  <c r="I1202" i="2"/>
  <c r="H1202" i="2"/>
  <c r="I1201" i="2"/>
  <c r="H1201" i="2"/>
  <c r="I1129" i="2"/>
  <c r="H1129" i="2"/>
  <c r="I1128" i="2"/>
  <c r="H1128" i="2"/>
  <c r="I1127" i="2"/>
  <c r="H1127" i="2"/>
  <c r="I1126" i="2"/>
  <c r="H1126" i="2"/>
  <c r="I1125" i="2"/>
  <c r="H1125" i="2"/>
  <c r="I1124" i="2"/>
  <c r="H1124" i="2"/>
  <c r="I1123" i="2"/>
  <c r="H1123" i="2"/>
  <c r="I1122" i="2"/>
  <c r="H1122" i="2"/>
  <c r="I1121" i="2"/>
  <c r="H1121" i="2"/>
  <c r="I1049" i="2"/>
  <c r="H1049" i="2"/>
  <c r="I1048" i="2"/>
  <c r="H1048" i="2"/>
  <c r="I1047" i="2"/>
  <c r="H1047" i="2"/>
  <c r="I1046" i="2"/>
  <c r="H1046" i="2"/>
  <c r="I1045" i="2"/>
  <c r="H1045" i="2"/>
  <c r="I1044" i="2"/>
  <c r="H1044" i="2"/>
  <c r="I1043" i="2"/>
  <c r="H1043" i="2"/>
  <c r="I1042" i="2"/>
  <c r="H1042" i="2"/>
  <c r="I1041" i="2"/>
  <c r="H1041" i="2"/>
  <c r="I969" i="2"/>
  <c r="H969" i="2"/>
  <c r="I968" i="2"/>
  <c r="H968" i="2"/>
  <c r="I967" i="2"/>
  <c r="H967" i="2"/>
  <c r="I966" i="2"/>
  <c r="H966" i="2"/>
  <c r="I965" i="2"/>
  <c r="H965" i="2"/>
  <c r="I964" i="2"/>
  <c r="H964" i="2"/>
  <c r="I963" i="2"/>
  <c r="H963" i="2"/>
  <c r="I962" i="2"/>
  <c r="H962" i="2"/>
  <c r="I961" i="2"/>
  <c r="H961" i="2"/>
  <c r="I889" i="2"/>
  <c r="H889" i="2"/>
  <c r="I888" i="2"/>
  <c r="H888" i="2"/>
  <c r="I887" i="2"/>
  <c r="H887" i="2"/>
  <c r="I886" i="2"/>
  <c r="H886" i="2"/>
  <c r="I885" i="2"/>
  <c r="H885" i="2"/>
  <c r="I884" i="2"/>
  <c r="H884" i="2"/>
  <c r="I883" i="2"/>
  <c r="H883" i="2"/>
  <c r="I882" i="2"/>
  <c r="H882" i="2"/>
  <c r="I881" i="2"/>
  <c r="H881" i="2"/>
  <c r="I809" i="2"/>
  <c r="H809" i="2"/>
  <c r="I808" i="2"/>
  <c r="H808" i="2"/>
  <c r="I807" i="2"/>
  <c r="H807" i="2"/>
  <c r="I806" i="2"/>
  <c r="H806" i="2"/>
  <c r="I805" i="2"/>
  <c r="H805" i="2"/>
  <c r="I804" i="2"/>
  <c r="H804" i="2"/>
  <c r="I803" i="2"/>
  <c r="H803" i="2"/>
  <c r="I802" i="2"/>
  <c r="H802" i="2"/>
  <c r="I801" i="2"/>
  <c r="H801" i="2"/>
  <c r="I729" i="2"/>
  <c r="H729" i="2"/>
  <c r="I728" i="2"/>
  <c r="H728" i="2"/>
  <c r="I727" i="2"/>
  <c r="H727" i="2"/>
  <c r="I726" i="2"/>
  <c r="H726" i="2"/>
  <c r="I725" i="2"/>
  <c r="H725" i="2"/>
  <c r="I724" i="2"/>
  <c r="H724" i="2"/>
  <c r="I723" i="2"/>
  <c r="H723" i="2"/>
  <c r="I722" i="2"/>
  <c r="H722" i="2"/>
  <c r="I721" i="2"/>
  <c r="H721" i="2"/>
  <c r="J720" i="2"/>
  <c r="I569" i="2"/>
  <c r="H569" i="2"/>
  <c r="I568" i="2"/>
  <c r="H568" i="2"/>
  <c r="I567" i="2"/>
  <c r="H567" i="2"/>
  <c r="I566" i="2"/>
  <c r="H566" i="2"/>
  <c r="I565" i="2"/>
  <c r="H565" i="2"/>
  <c r="I564" i="2"/>
  <c r="H564" i="2"/>
  <c r="I563" i="2"/>
  <c r="H563" i="2"/>
  <c r="I562" i="2"/>
  <c r="H562" i="2"/>
  <c r="I561" i="2"/>
  <c r="H561" i="2"/>
  <c r="J560" i="2"/>
  <c r="I489" i="2"/>
  <c r="H489" i="2"/>
  <c r="I488" i="2"/>
  <c r="H488" i="2"/>
  <c r="I487" i="2"/>
  <c r="H487" i="2"/>
  <c r="I486" i="2"/>
  <c r="H486" i="2"/>
  <c r="I485" i="2"/>
  <c r="H485" i="2"/>
  <c r="I484" i="2"/>
  <c r="H484" i="2"/>
  <c r="I483" i="2"/>
  <c r="H483" i="2"/>
  <c r="I482" i="2"/>
  <c r="H482" i="2"/>
  <c r="I481" i="2"/>
  <c r="H481" i="2"/>
  <c r="J480" i="2"/>
  <c r="I409" i="2"/>
  <c r="H409" i="2"/>
  <c r="I408" i="2"/>
  <c r="H408" i="2"/>
  <c r="I407" i="2"/>
  <c r="H407" i="2"/>
  <c r="I406" i="2"/>
  <c r="H406" i="2"/>
  <c r="I405" i="2"/>
  <c r="H405" i="2"/>
  <c r="I404" i="2"/>
  <c r="H404" i="2"/>
  <c r="I403" i="2"/>
  <c r="H403" i="2"/>
  <c r="I402" i="2"/>
  <c r="H402" i="2"/>
  <c r="I401" i="2"/>
  <c r="H401" i="2"/>
  <c r="I329" i="2"/>
  <c r="H329" i="2"/>
  <c r="I328" i="2"/>
  <c r="H328" i="2"/>
  <c r="I327" i="2"/>
  <c r="H327" i="2"/>
  <c r="I326" i="2"/>
  <c r="H326" i="2"/>
  <c r="I325" i="2"/>
  <c r="H325" i="2"/>
  <c r="I324" i="2"/>
  <c r="H324" i="2"/>
  <c r="I323" i="2"/>
  <c r="H323" i="2"/>
  <c r="I322" i="2"/>
  <c r="H322" i="2"/>
  <c r="I321" i="2"/>
  <c r="H321" i="2"/>
  <c r="I241" i="2"/>
  <c r="I242" i="2"/>
  <c r="I243" i="2"/>
  <c r="I244" i="2"/>
  <c r="I245" i="2"/>
  <c r="H242" i="2"/>
  <c r="H243" i="2"/>
  <c r="H244" i="2"/>
  <c r="H245" i="2"/>
  <c r="I1999" i="2"/>
  <c r="H1999" i="2"/>
  <c r="I1998" i="2"/>
  <c r="H1998" i="2"/>
  <c r="I1997" i="2"/>
  <c r="H1997" i="2"/>
  <c r="I1996" i="2"/>
  <c r="H1996" i="2"/>
  <c r="I1995" i="2"/>
  <c r="H1995" i="2"/>
  <c r="I1994" i="2"/>
  <c r="H1994" i="2"/>
  <c r="I1993" i="2"/>
  <c r="H1993" i="2"/>
  <c r="L1992" i="2"/>
  <c r="K1992" i="2"/>
  <c r="G1992" i="2"/>
  <c r="F1992" i="2"/>
  <c r="E1992" i="2"/>
  <c r="I1991" i="2"/>
  <c r="H1991" i="2"/>
  <c r="I1990" i="2"/>
  <c r="H1990" i="2"/>
  <c r="I1989" i="2"/>
  <c r="H1989" i="2"/>
  <c r="I1988" i="2"/>
  <c r="H1988" i="2"/>
  <c r="I1987" i="2"/>
  <c r="H1987" i="2"/>
  <c r="I1986" i="2"/>
  <c r="H1986" i="2"/>
  <c r="I1985" i="2"/>
  <c r="H1985" i="2"/>
  <c r="I1984" i="2"/>
  <c r="H1984" i="2"/>
  <c r="I1983" i="2"/>
  <c r="H1983" i="2"/>
  <c r="I1982" i="2"/>
  <c r="H1982" i="2"/>
  <c r="I1981" i="2"/>
  <c r="H1981" i="2"/>
  <c r="I1980" i="2"/>
  <c r="H1980" i="2"/>
  <c r="I1979" i="2"/>
  <c r="H1979" i="2"/>
  <c r="I1978" i="2"/>
  <c r="H1978" i="2"/>
  <c r="I1977" i="2"/>
  <c r="H1977" i="2"/>
  <c r="I1976" i="2"/>
  <c r="H1976" i="2"/>
  <c r="L1975" i="2"/>
  <c r="K1975" i="2"/>
  <c r="G1975" i="2"/>
  <c r="F1975" i="2"/>
  <c r="E1975" i="2"/>
  <c r="I1974" i="2"/>
  <c r="H1974" i="2"/>
  <c r="I1973" i="2"/>
  <c r="H1973" i="2"/>
  <c r="I1972" i="2"/>
  <c r="H1972" i="2"/>
  <c r="L1971" i="2"/>
  <c r="K1971" i="2"/>
  <c r="G1971" i="2"/>
  <c r="F1971" i="2"/>
  <c r="E1971" i="2"/>
  <c r="I1970" i="2"/>
  <c r="H1970" i="2"/>
  <c r="I1969" i="2"/>
  <c r="H1969" i="2"/>
  <c r="I1968" i="2"/>
  <c r="H1968" i="2"/>
  <c r="I1967" i="2"/>
  <c r="H1967" i="2"/>
  <c r="I1966" i="2"/>
  <c r="H1966" i="2"/>
  <c r="I1965" i="2"/>
  <c r="H1965" i="2"/>
  <c r="I1964" i="2"/>
  <c r="H1964" i="2"/>
  <c r="I1963" i="2"/>
  <c r="H1963" i="2"/>
  <c r="I1962" i="2"/>
  <c r="H1962" i="2"/>
  <c r="I1961" i="2"/>
  <c r="H1961" i="2"/>
  <c r="I1960" i="2"/>
  <c r="H1960" i="2"/>
  <c r="I1959" i="2"/>
  <c r="H1959" i="2"/>
  <c r="I1958" i="2"/>
  <c r="H1958" i="2"/>
  <c r="L1957" i="2"/>
  <c r="K1957" i="2"/>
  <c r="G1957" i="2"/>
  <c r="F1957" i="2"/>
  <c r="E1957" i="2"/>
  <c r="I1956" i="2"/>
  <c r="H1956" i="2"/>
  <c r="I1955" i="2"/>
  <c r="H1955" i="2"/>
  <c r="I1954" i="2"/>
  <c r="H1954" i="2"/>
  <c r="I1953" i="2"/>
  <c r="H1953" i="2"/>
  <c r="I1952" i="2"/>
  <c r="H1952" i="2"/>
  <c r="I1951" i="2"/>
  <c r="H1951" i="2"/>
  <c r="I1950" i="2"/>
  <c r="H1950" i="2"/>
  <c r="L1949" i="2"/>
  <c r="K1949" i="2"/>
  <c r="G1949" i="2"/>
  <c r="F1949" i="2"/>
  <c r="E1949" i="2"/>
  <c r="I1948" i="2"/>
  <c r="H1948" i="2"/>
  <c r="I1947" i="2"/>
  <c r="H1947" i="2"/>
  <c r="I1946" i="2"/>
  <c r="H1946" i="2"/>
  <c r="I1945" i="2"/>
  <c r="H1945" i="2"/>
  <c r="L1944" i="2"/>
  <c r="K1944" i="2"/>
  <c r="G1944" i="2"/>
  <c r="F1944" i="2"/>
  <c r="E1944" i="2"/>
  <c r="I1943" i="2"/>
  <c r="H1943" i="2"/>
  <c r="I1942" i="2"/>
  <c r="H1942" i="2"/>
  <c r="I1941" i="2"/>
  <c r="H1941" i="2"/>
  <c r="I1940" i="2"/>
  <c r="H1940" i="2"/>
  <c r="I1939" i="2"/>
  <c r="H1939" i="2"/>
  <c r="L1938" i="2"/>
  <c r="K1938" i="2"/>
  <c r="G1938" i="2"/>
  <c r="F1938" i="2"/>
  <c r="E1938" i="2"/>
  <c r="I1937" i="2"/>
  <c r="H1937" i="2"/>
  <c r="I1933" i="2"/>
  <c r="H1933" i="2"/>
  <c r="I1932" i="2"/>
  <c r="H1932" i="2"/>
  <c r="I1931" i="2"/>
  <c r="H1931" i="2"/>
  <c r="I1930" i="2"/>
  <c r="H1930" i="2"/>
  <c r="H331" i="2"/>
  <c r="I331" i="2"/>
  <c r="H332" i="2"/>
  <c r="I332" i="2"/>
  <c r="H333" i="2"/>
  <c r="I333" i="2"/>
  <c r="I249" i="2"/>
  <c r="H249" i="2"/>
  <c r="I248" i="2"/>
  <c r="H248" i="2"/>
  <c r="I247" i="2"/>
  <c r="H247" i="2"/>
  <c r="I246" i="2"/>
  <c r="H246" i="2"/>
  <c r="H241" i="2"/>
  <c r="I1519" i="2"/>
  <c r="H1519" i="2"/>
  <c r="I1517" i="2"/>
  <c r="H1517" i="2"/>
  <c r="I1516" i="2"/>
  <c r="H1516" i="2"/>
  <c r="I1515" i="2"/>
  <c r="H1515" i="2"/>
  <c r="I1514" i="2"/>
  <c r="H1514" i="2"/>
  <c r="I1513" i="2"/>
  <c r="H1513" i="2"/>
  <c r="L1512" i="2"/>
  <c r="K1512" i="2"/>
  <c r="G1512" i="2"/>
  <c r="F1512" i="2"/>
  <c r="E1512" i="2"/>
  <c r="I1511" i="2"/>
  <c r="H1511" i="2"/>
  <c r="I1510" i="2"/>
  <c r="H1510" i="2"/>
  <c r="I1509" i="2"/>
  <c r="H1509" i="2"/>
  <c r="I1508" i="2"/>
  <c r="H1508" i="2"/>
  <c r="I1507" i="2"/>
  <c r="H1507" i="2"/>
  <c r="I1506" i="2"/>
  <c r="H1506" i="2"/>
  <c r="I1505" i="2"/>
  <c r="H1505" i="2"/>
  <c r="I1504" i="2"/>
  <c r="H1504" i="2"/>
  <c r="I1503" i="2"/>
  <c r="H1503" i="2"/>
  <c r="I1502" i="2"/>
  <c r="H1502" i="2"/>
  <c r="I1501" i="2"/>
  <c r="H1501" i="2"/>
  <c r="I1500" i="2"/>
  <c r="H1500" i="2"/>
  <c r="I1499" i="2"/>
  <c r="H1499" i="2"/>
  <c r="I1498" i="2"/>
  <c r="H1498" i="2"/>
  <c r="I1497" i="2"/>
  <c r="H1497" i="2"/>
  <c r="I1496" i="2"/>
  <c r="H1496" i="2"/>
  <c r="L1495" i="2"/>
  <c r="K1495" i="2"/>
  <c r="G1495" i="2"/>
  <c r="F1495" i="2"/>
  <c r="E1495" i="2"/>
  <c r="I1494" i="2"/>
  <c r="H1494" i="2"/>
  <c r="I1493" i="2"/>
  <c r="H1493" i="2"/>
  <c r="I1492" i="2"/>
  <c r="H1492" i="2"/>
  <c r="L1491" i="2"/>
  <c r="K1491" i="2"/>
  <c r="G1491" i="2"/>
  <c r="F1491" i="2"/>
  <c r="E1491" i="2"/>
  <c r="I1490" i="2"/>
  <c r="H1490" i="2"/>
  <c r="I1489" i="2"/>
  <c r="H1489" i="2"/>
  <c r="I1488" i="2"/>
  <c r="H1488" i="2"/>
  <c r="I1487" i="2"/>
  <c r="H1487" i="2"/>
  <c r="I1486" i="2"/>
  <c r="H1486" i="2"/>
  <c r="I1485" i="2"/>
  <c r="H1485" i="2"/>
  <c r="I1484" i="2"/>
  <c r="H1484" i="2"/>
  <c r="I1483" i="2"/>
  <c r="H1483" i="2"/>
  <c r="I1482" i="2"/>
  <c r="H1482" i="2"/>
  <c r="I1481" i="2"/>
  <c r="H1481" i="2"/>
  <c r="I1480" i="2"/>
  <c r="H1480" i="2"/>
  <c r="I1479" i="2"/>
  <c r="H1479" i="2"/>
  <c r="I1478" i="2"/>
  <c r="H1478" i="2"/>
  <c r="L1477" i="2"/>
  <c r="K1477" i="2"/>
  <c r="G1477" i="2"/>
  <c r="F1477" i="2"/>
  <c r="E1477" i="2"/>
  <c r="I1476" i="2"/>
  <c r="H1476" i="2"/>
  <c r="I1475" i="2"/>
  <c r="H1475" i="2"/>
  <c r="I1474" i="2"/>
  <c r="H1474" i="2"/>
  <c r="I1473" i="2"/>
  <c r="H1473" i="2"/>
  <c r="I1472" i="2"/>
  <c r="H1472" i="2"/>
  <c r="I1471" i="2"/>
  <c r="H1471" i="2"/>
  <c r="I1470" i="2"/>
  <c r="H1470" i="2"/>
  <c r="L1469" i="2"/>
  <c r="K1469" i="2"/>
  <c r="G1469" i="2"/>
  <c r="F1469" i="2"/>
  <c r="E1469" i="2"/>
  <c r="I1468" i="2"/>
  <c r="H1468" i="2"/>
  <c r="I1467" i="2"/>
  <c r="H1467" i="2"/>
  <c r="I1466" i="2"/>
  <c r="H1466" i="2"/>
  <c r="I1465" i="2"/>
  <c r="H1465" i="2"/>
  <c r="L1464" i="2"/>
  <c r="K1464" i="2"/>
  <c r="G1464" i="2"/>
  <c r="F1464" i="2"/>
  <c r="E1464" i="2"/>
  <c r="I1463" i="2"/>
  <c r="H1463" i="2"/>
  <c r="I1462" i="2"/>
  <c r="H1462" i="2"/>
  <c r="I1461" i="2"/>
  <c r="H1461" i="2"/>
  <c r="I1460" i="2"/>
  <c r="H1460" i="2"/>
  <c r="I1459" i="2"/>
  <c r="H1459" i="2"/>
  <c r="L1458" i="2"/>
  <c r="K1458" i="2"/>
  <c r="G1458" i="2"/>
  <c r="F1458" i="2"/>
  <c r="E1458" i="2"/>
  <c r="I1457" i="2"/>
  <c r="H1457" i="2"/>
  <c r="I1453" i="2"/>
  <c r="H1453" i="2"/>
  <c r="I1452" i="2"/>
  <c r="H1452" i="2"/>
  <c r="I1451" i="2"/>
  <c r="H1451" i="2"/>
  <c r="I1450" i="2"/>
  <c r="H1450" i="2"/>
  <c r="I1439" i="2"/>
  <c r="H1439" i="2"/>
  <c r="I1438" i="2"/>
  <c r="H1438" i="2"/>
  <c r="I1437" i="2"/>
  <c r="H1437" i="2"/>
  <c r="I1436" i="2"/>
  <c r="H1436" i="2"/>
  <c r="I1435" i="2"/>
  <c r="H1435" i="2"/>
  <c r="I1434" i="2"/>
  <c r="H1434" i="2"/>
  <c r="I1433" i="2"/>
  <c r="H1433" i="2"/>
  <c r="L1432" i="2"/>
  <c r="K1432" i="2"/>
  <c r="G1432" i="2"/>
  <c r="F1432" i="2"/>
  <c r="E1432" i="2"/>
  <c r="I1431" i="2"/>
  <c r="H1431" i="2"/>
  <c r="I1430" i="2"/>
  <c r="H1430" i="2"/>
  <c r="I1429" i="2"/>
  <c r="H1429" i="2"/>
  <c r="I1428" i="2"/>
  <c r="H1428" i="2"/>
  <c r="I1427" i="2"/>
  <c r="H1427" i="2"/>
  <c r="I1426" i="2"/>
  <c r="H1426" i="2"/>
  <c r="I1425" i="2"/>
  <c r="H1425" i="2"/>
  <c r="I1424" i="2"/>
  <c r="H1424" i="2"/>
  <c r="I1423" i="2"/>
  <c r="H1423" i="2"/>
  <c r="I1422" i="2"/>
  <c r="H1422" i="2"/>
  <c r="I1421" i="2"/>
  <c r="H1421" i="2"/>
  <c r="I1420" i="2"/>
  <c r="H1420" i="2"/>
  <c r="I1419" i="2"/>
  <c r="H1419" i="2"/>
  <c r="I1418" i="2"/>
  <c r="H1418" i="2"/>
  <c r="I1417" i="2"/>
  <c r="H1417" i="2"/>
  <c r="I1416" i="2"/>
  <c r="H1416" i="2"/>
  <c r="L1415" i="2"/>
  <c r="K1415" i="2"/>
  <c r="G1415" i="2"/>
  <c r="F1415" i="2"/>
  <c r="E1415" i="2"/>
  <c r="I1414" i="2"/>
  <c r="H1414" i="2"/>
  <c r="I1413" i="2"/>
  <c r="H1413" i="2"/>
  <c r="I1412" i="2"/>
  <c r="H1412" i="2"/>
  <c r="L1411" i="2"/>
  <c r="K1411" i="2"/>
  <c r="G1411" i="2"/>
  <c r="F1411" i="2"/>
  <c r="E1411" i="2"/>
  <c r="I1410" i="2"/>
  <c r="H1410" i="2"/>
  <c r="I1409" i="2"/>
  <c r="H1409" i="2"/>
  <c r="I1408" i="2"/>
  <c r="H1408" i="2"/>
  <c r="I1407" i="2"/>
  <c r="H1407" i="2"/>
  <c r="I1406" i="2"/>
  <c r="H1406" i="2"/>
  <c r="I1405" i="2"/>
  <c r="H1405" i="2"/>
  <c r="I1404" i="2"/>
  <c r="H1404" i="2"/>
  <c r="I1403" i="2"/>
  <c r="H1403" i="2"/>
  <c r="I1402" i="2"/>
  <c r="H1402" i="2"/>
  <c r="I1401" i="2"/>
  <c r="H1401" i="2"/>
  <c r="I1400" i="2"/>
  <c r="H1400" i="2"/>
  <c r="I1399" i="2"/>
  <c r="H1399" i="2"/>
  <c r="I1398" i="2"/>
  <c r="H1398" i="2"/>
  <c r="L1397" i="2"/>
  <c r="K1397" i="2"/>
  <c r="G1397" i="2"/>
  <c r="F1397" i="2"/>
  <c r="E1397" i="2"/>
  <c r="I1396" i="2"/>
  <c r="H1396" i="2"/>
  <c r="I1395" i="2"/>
  <c r="H1395" i="2"/>
  <c r="I1394" i="2"/>
  <c r="H1394" i="2"/>
  <c r="I1393" i="2"/>
  <c r="H1393" i="2"/>
  <c r="I1392" i="2"/>
  <c r="H1392" i="2"/>
  <c r="I1391" i="2"/>
  <c r="H1391" i="2"/>
  <c r="I1390" i="2"/>
  <c r="H1390" i="2"/>
  <c r="L1389" i="2"/>
  <c r="K1389" i="2"/>
  <c r="G1389" i="2"/>
  <c r="F1389" i="2"/>
  <c r="E1389" i="2"/>
  <c r="I1388" i="2"/>
  <c r="H1388" i="2"/>
  <c r="I1387" i="2"/>
  <c r="H1387" i="2"/>
  <c r="I1386" i="2"/>
  <c r="H1386" i="2"/>
  <c r="I1385" i="2"/>
  <c r="H1385" i="2"/>
  <c r="L1384" i="2"/>
  <c r="K1384" i="2"/>
  <c r="G1384" i="2"/>
  <c r="F1384" i="2"/>
  <c r="E1384" i="2"/>
  <c r="I1383" i="2"/>
  <c r="H1383" i="2"/>
  <c r="I1379" i="2"/>
  <c r="H1379" i="2"/>
  <c r="L1378" i="2"/>
  <c r="K1378" i="2"/>
  <c r="G1378" i="2"/>
  <c r="F1378" i="2"/>
  <c r="E1378" i="2"/>
  <c r="I1377" i="2"/>
  <c r="H1377" i="2"/>
  <c r="I1373" i="2"/>
  <c r="H1373" i="2"/>
  <c r="I1372" i="2"/>
  <c r="H1372" i="2"/>
  <c r="I1371" i="2"/>
  <c r="H1371" i="2"/>
  <c r="I1359" i="2"/>
  <c r="H1359" i="2"/>
  <c r="I1358" i="2"/>
  <c r="H1358" i="2"/>
  <c r="I1357" i="2"/>
  <c r="H1357" i="2"/>
  <c r="I1356" i="2"/>
  <c r="H1356" i="2"/>
  <c r="I1355" i="2"/>
  <c r="H1355" i="2"/>
  <c r="I1354" i="2"/>
  <c r="H1354" i="2"/>
  <c r="I1353" i="2"/>
  <c r="H1353" i="2"/>
  <c r="L1352" i="2"/>
  <c r="K1352" i="2"/>
  <c r="G1352" i="2"/>
  <c r="F1352" i="2"/>
  <c r="E1352" i="2"/>
  <c r="I1351" i="2"/>
  <c r="H1351" i="2"/>
  <c r="I1350" i="2"/>
  <c r="H1350" i="2"/>
  <c r="I1349" i="2"/>
  <c r="H1349" i="2"/>
  <c r="I1348" i="2"/>
  <c r="H1348" i="2"/>
  <c r="I1347" i="2"/>
  <c r="H1347" i="2"/>
  <c r="I1346" i="2"/>
  <c r="H1346" i="2"/>
  <c r="I1345" i="2"/>
  <c r="H1345" i="2"/>
  <c r="I1344" i="2"/>
  <c r="H1344" i="2"/>
  <c r="I1343" i="2"/>
  <c r="H1343" i="2"/>
  <c r="I1342" i="2"/>
  <c r="H1342" i="2"/>
  <c r="I1341" i="2"/>
  <c r="H1341" i="2"/>
  <c r="I1340" i="2"/>
  <c r="H1340" i="2"/>
  <c r="I1339" i="2"/>
  <c r="H1339" i="2"/>
  <c r="I1338" i="2"/>
  <c r="H1338" i="2"/>
  <c r="I1337" i="2"/>
  <c r="H1337" i="2"/>
  <c r="I1336" i="2"/>
  <c r="H1336" i="2"/>
  <c r="L1335" i="2"/>
  <c r="K1335" i="2"/>
  <c r="G1335" i="2"/>
  <c r="F1335" i="2"/>
  <c r="E1335" i="2"/>
  <c r="I1334" i="2"/>
  <c r="H1334" i="2"/>
  <c r="I1333" i="2"/>
  <c r="H1333" i="2"/>
  <c r="I1332" i="2"/>
  <c r="H1332" i="2"/>
  <c r="L1331" i="2"/>
  <c r="K1331" i="2"/>
  <c r="G1331" i="2"/>
  <c r="F1331" i="2"/>
  <c r="E1331" i="2"/>
  <c r="I1330" i="2"/>
  <c r="H1330" i="2"/>
  <c r="I1329" i="2"/>
  <c r="H1329" i="2"/>
  <c r="I1328" i="2"/>
  <c r="H1328" i="2"/>
  <c r="I1327" i="2"/>
  <c r="H1327" i="2"/>
  <c r="I1326" i="2"/>
  <c r="H1326" i="2"/>
  <c r="I1325" i="2"/>
  <c r="H1325" i="2"/>
  <c r="I1324" i="2"/>
  <c r="H1324" i="2"/>
  <c r="I1323" i="2"/>
  <c r="H1323" i="2"/>
  <c r="I1322" i="2"/>
  <c r="H1322" i="2"/>
  <c r="I1321" i="2"/>
  <c r="H1321" i="2"/>
  <c r="I1320" i="2"/>
  <c r="H1320" i="2"/>
  <c r="I1319" i="2"/>
  <c r="H1319" i="2"/>
  <c r="I1318" i="2"/>
  <c r="H1318" i="2"/>
  <c r="L1317" i="2"/>
  <c r="G1317" i="2"/>
  <c r="F1317" i="2"/>
  <c r="E1317" i="2"/>
  <c r="I1316" i="2"/>
  <c r="H1316" i="2"/>
  <c r="I1315" i="2"/>
  <c r="H1315" i="2"/>
  <c r="I1314" i="2"/>
  <c r="H1314" i="2"/>
  <c r="I1313" i="2"/>
  <c r="H1313" i="2"/>
  <c r="I1312" i="2"/>
  <c r="H1312" i="2"/>
  <c r="I1311" i="2"/>
  <c r="H1311" i="2"/>
  <c r="I1310" i="2"/>
  <c r="H1310" i="2"/>
  <c r="L1309" i="2"/>
  <c r="K1309" i="2"/>
  <c r="G1309" i="2"/>
  <c r="F1309" i="2"/>
  <c r="E1309" i="2"/>
  <c r="I1308" i="2"/>
  <c r="H1308" i="2"/>
  <c r="I1307" i="2"/>
  <c r="H1307" i="2"/>
  <c r="I1306" i="2"/>
  <c r="H1306" i="2"/>
  <c r="I1305" i="2"/>
  <c r="H1305" i="2"/>
  <c r="L1304" i="2"/>
  <c r="K1304" i="2"/>
  <c r="G1304" i="2"/>
  <c r="F1304" i="2"/>
  <c r="E1304" i="2"/>
  <c r="I1303" i="2"/>
  <c r="H1303" i="2"/>
  <c r="I1299" i="2"/>
  <c r="H1299" i="2"/>
  <c r="L1298" i="2"/>
  <c r="K1298" i="2"/>
  <c r="G1298" i="2"/>
  <c r="F1298" i="2"/>
  <c r="E1298" i="2"/>
  <c r="I1297" i="2"/>
  <c r="H1297" i="2"/>
  <c r="I1293" i="2"/>
  <c r="H1293" i="2"/>
  <c r="I1292" i="2"/>
  <c r="H1292" i="2"/>
  <c r="I1291" i="2"/>
  <c r="H1291" i="2"/>
  <c r="I1290" i="2"/>
  <c r="H1290" i="2"/>
  <c r="I1279" i="2"/>
  <c r="H1279" i="2"/>
  <c r="I1278" i="2"/>
  <c r="H1278" i="2"/>
  <c r="I1277" i="2"/>
  <c r="H1277" i="2"/>
  <c r="I1276" i="2"/>
  <c r="H1276" i="2"/>
  <c r="I1275" i="2"/>
  <c r="H1275" i="2"/>
  <c r="I1274" i="2"/>
  <c r="H1274" i="2"/>
  <c r="I1273" i="2"/>
  <c r="H1273" i="2"/>
  <c r="L1272" i="2"/>
  <c r="K1272" i="2"/>
  <c r="G1272" i="2"/>
  <c r="F1272" i="2"/>
  <c r="E1272" i="2"/>
  <c r="I1271" i="2"/>
  <c r="H1271" i="2"/>
  <c r="I1270" i="2"/>
  <c r="H1270" i="2"/>
  <c r="I1269" i="2"/>
  <c r="H1269" i="2"/>
  <c r="I1268" i="2"/>
  <c r="H1268" i="2"/>
  <c r="I1267" i="2"/>
  <c r="H1267" i="2"/>
  <c r="I1266" i="2"/>
  <c r="H1266" i="2"/>
  <c r="I1265" i="2"/>
  <c r="H1265" i="2"/>
  <c r="I1264" i="2"/>
  <c r="H1264" i="2"/>
  <c r="I1263" i="2"/>
  <c r="H1263" i="2"/>
  <c r="I1262" i="2"/>
  <c r="H1262" i="2"/>
  <c r="I1261" i="2"/>
  <c r="H1261" i="2"/>
  <c r="I1260" i="2"/>
  <c r="H1260" i="2"/>
  <c r="I1259" i="2"/>
  <c r="H1259" i="2"/>
  <c r="I1258" i="2"/>
  <c r="H1258" i="2"/>
  <c r="I1257" i="2"/>
  <c r="H1257" i="2"/>
  <c r="I1256" i="2"/>
  <c r="H1256" i="2"/>
  <c r="L1255" i="2"/>
  <c r="K1255" i="2"/>
  <c r="G1255" i="2"/>
  <c r="F1255" i="2"/>
  <c r="E1255" i="2"/>
  <c r="I1254" i="2"/>
  <c r="H1254" i="2"/>
  <c r="I1253" i="2"/>
  <c r="H1253" i="2"/>
  <c r="I1252" i="2"/>
  <c r="H1252" i="2"/>
  <c r="L1251" i="2"/>
  <c r="K1251" i="2"/>
  <c r="G1251" i="2"/>
  <c r="F1251" i="2"/>
  <c r="E1251" i="2"/>
  <c r="I1250" i="2"/>
  <c r="H1250" i="2"/>
  <c r="I1249" i="2"/>
  <c r="H1249" i="2"/>
  <c r="I1248" i="2"/>
  <c r="H1248" i="2"/>
  <c r="I1247" i="2"/>
  <c r="H1247" i="2"/>
  <c r="I1246" i="2"/>
  <c r="H1246" i="2"/>
  <c r="I1245" i="2"/>
  <c r="H1245" i="2"/>
  <c r="I1244" i="2"/>
  <c r="H1244" i="2"/>
  <c r="I1243" i="2"/>
  <c r="H1243" i="2"/>
  <c r="I1242" i="2"/>
  <c r="H1242" i="2"/>
  <c r="I1241" i="2"/>
  <c r="H1241" i="2"/>
  <c r="I1240" i="2"/>
  <c r="H1240" i="2"/>
  <c r="I1239" i="2"/>
  <c r="H1239" i="2"/>
  <c r="I1238" i="2"/>
  <c r="H1238" i="2"/>
  <c r="L1237" i="2"/>
  <c r="K1237" i="2"/>
  <c r="G1237" i="2"/>
  <c r="F1237" i="2"/>
  <c r="E1237" i="2"/>
  <c r="I1236" i="2"/>
  <c r="H1236" i="2"/>
  <c r="I1235" i="2"/>
  <c r="H1235" i="2"/>
  <c r="I1234" i="2"/>
  <c r="H1234" i="2"/>
  <c r="I1233" i="2"/>
  <c r="H1233" i="2"/>
  <c r="I1232" i="2"/>
  <c r="H1232" i="2"/>
  <c r="I1231" i="2"/>
  <c r="H1231" i="2"/>
  <c r="I1230" i="2"/>
  <c r="H1230" i="2"/>
  <c r="L1229" i="2"/>
  <c r="K1229" i="2"/>
  <c r="G1229" i="2"/>
  <c r="F1229" i="2"/>
  <c r="E1229" i="2"/>
  <c r="I1228" i="2"/>
  <c r="H1228" i="2"/>
  <c r="I1227" i="2"/>
  <c r="H1227" i="2"/>
  <c r="I1226" i="2"/>
  <c r="H1226" i="2"/>
  <c r="I1225" i="2"/>
  <c r="H1225" i="2"/>
  <c r="L1224" i="2"/>
  <c r="K1224" i="2"/>
  <c r="G1224" i="2"/>
  <c r="F1224" i="2"/>
  <c r="E1224" i="2"/>
  <c r="I1223" i="2"/>
  <c r="H1223" i="2"/>
  <c r="I1219" i="2"/>
  <c r="H1219" i="2"/>
  <c r="L1218" i="2"/>
  <c r="K1218" i="2"/>
  <c r="F1218" i="2"/>
  <c r="E1218" i="2"/>
  <c r="I1217" i="2"/>
  <c r="H1217" i="2"/>
  <c r="I1213" i="2"/>
  <c r="H1213" i="2"/>
  <c r="I1212" i="2"/>
  <c r="H1212" i="2"/>
  <c r="I1211" i="2"/>
  <c r="H1211" i="2"/>
  <c r="I1210" i="2"/>
  <c r="H1210" i="2"/>
  <c r="I1199" i="2"/>
  <c r="H1199" i="2"/>
  <c r="I1198" i="2"/>
  <c r="H1198" i="2"/>
  <c r="I1197" i="2"/>
  <c r="H1197" i="2"/>
  <c r="I1196" i="2"/>
  <c r="H1196" i="2"/>
  <c r="I1195" i="2"/>
  <c r="H1195" i="2"/>
  <c r="I1194" i="2"/>
  <c r="H1194" i="2"/>
  <c r="I1193" i="2"/>
  <c r="H1193" i="2"/>
  <c r="L1192" i="2"/>
  <c r="K1192" i="2"/>
  <c r="G1192" i="2"/>
  <c r="F1192" i="2"/>
  <c r="E1192" i="2"/>
  <c r="I1191" i="2"/>
  <c r="H1191" i="2"/>
  <c r="I1190" i="2"/>
  <c r="H1190" i="2"/>
  <c r="I1189" i="2"/>
  <c r="H1189" i="2"/>
  <c r="I1188" i="2"/>
  <c r="H1188" i="2"/>
  <c r="I1187" i="2"/>
  <c r="H1187" i="2"/>
  <c r="I1186" i="2"/>
  <c r="H1186" i="2"/>
  <c r="I1185" i="2"/>
  <c r="H1185" i="2"/>
  <c r="I1184" i="2"/>
  <c r="H1184" i="2"/>
  <c r="I1183" i="2"/>
  <c r="H1183" i="2"/>
  <c r="I1182" i="2"/>
  <c r="H1182" i="2"/>
  <c r="I1181" i="2"/>
  <c r="H1181" i="2"/>
  <c r="I1180" i="2"/>
  <c r="H1180" i="2"/>
  <c r="I1179" i="2"/>
  <c r="H1179" i="2"/>
  <c r="I1178" i="2"/>
  <c r="H1178" i="2"/>
  <c r="I1177" i="2"/>
  <c r="H1177" i="2"/>
  <c r="I1176" i="2"/>
  <c r="H1176" i="2"/>
  <c r="L1175" i="2"/>
  <c r="K1175" i="2"/>
  <c r="G1175" i="2"/>
  <c r="F1175" i="2"/>
  <c r="E1175" i="2"/>
  <c r="I1174" i="2"/>
  <c r="H1174" i="2"/>
  <c r="I1173" i="2"/>
  <c r="H1173" i="2"/>
  <c r="I1172" i="2"/>
  <c r="H1172" i="2"/>
  <c r="L1171" i="2"/>
  <c r="K1171" i="2"/>
  <c r="G1171" i="2"/>
  <c r="F1171" i="2"/>
  <c r="E1171" i="2"/>
  <c r="I1170" i="2"/>
  <c r="H1170" i="2"/>
  <c r="I1169" i="2"/>
  <c r="H1169" i="2"/>
  <c r="I1168" i="2"/>
  <c r="H1168" i="2"/>
  <c r="I1167" i="2"/>
  <c r="H1167" i="2"/>
  <c r="I1166" i="2"/>
  <c r="H1166" i="2"/>
  <c r="I1165" i="2"/>
  <c r="H1165" i="2"/>
  <c r="I1164" i="2"/>
  <c r="H1164" i="2"/>
  <c r="I1163" i="2"/>
  <c r="H1163" i="2"/>
  <c r="I1162" i="2"/>
  <c r="H1162" i="2"/>
  <c r="I1161" i="2"/>
  <c r="H1161" i="2"/>
  <c r="I1160" i="2"/>
  <c r="H1160" i="2"/>
  <c r="I1159" i="2"/>
  <c r="H1159" i="2"/>
  <c r="I1158" i="2"/>
  <c r="H1158" i="2"/>
  <c r="L1157" i="2"/>
  <c r="K1157" i="2"/>
  <c r="G1157" i="2"/>
  <c r="F1157" i="2"/>
  <c r="E1157" i="2"/>
  <c r="I1156" i="2"/>
  <c r="H1156" i="2"/>
  <c r="I1155" i="2"/>
  <c r="H1155" i="2"/>
  <c r="I1154" i="2"/>
  <c r="H1154" i="2"/>
  <c r="I1153" i="2"/>
  <c r="H1153" i="2"/>
  <c r="I1152" i="2"/>
  <c r="H1152" i="2"/>
  <c r="I1151" i="2"/>
  <c r="H1151" i="2"/>
  <c r="I1150" i="2"/>
  <c r="H1150" i="2"/>
  <c r="L1149" i="2"/>
  <c r="K1149" i="2"/>
  <c r="G1149" i="2"/>
  <c r="F1149" i="2"/>
  <c r="E1149" i="2"/>
  <c r="I1148" i="2"/>
  <c r="H1148" i="2"/>
  <c r="I1147" i="2"/>
  <c r="H1147" i="2"/>
  <c r="I1146" i="2"/>
  <c r="H1146" i="2"/>
  <c r="I1145" i="2"/>
  <c r="H1145" i="2"/>
  <c r="L1144" i="2"/>
  <c r="K1144" i="2"/>
  <c r="G1144" i="2"/>
  <c r="F1144" i="2"/>
  <c r="E1144" i="2"/>
  <c r="I1143" i="2"/>
  <c r="H1143" i="2"/>
  <c r="I1139" i="2"/>
  <c r="H1139" i="2"/>
  <c r="L1138" i="2"/>
  <c r="K1138" i="2"/>
  <c r="G1138" i="2"/>
  <c r="F1138" i="2"/>
  <c r="E1138" i="2"/>
  <c r="I1137" i="2"/>
  <c r="H1137" i="2"/>
  <c r="I1133" i="2"/>
  <c r="H1133" i="2"/>
  <c r="I1132" i="2"/>
  <c r="H1132" i="2"/>
  <c r="I1131" i="2"/>
  <c r="H1131" i="2"/>
  <c r="I1130" i="2"/>
  <c r="H1130" i="2"/>
  <c r="I1119" i="2"/>
  <c r="H1119" i="2"/>
  <c r="I1118" i="2"/>
  <c r="H1118" i="2"/>
  <c r="I1117" i="2"/>
  <c r="H1117" i="2"/>
  <c r="I1116" i="2"/>
  <c r="H1116" i="2"/>
  <c r="I1115" i="2"/>
  <c r="H1115" i="2"/>
  <c r="I1114" i="2"/>
  <c r="H1114" i="2"/>
  <c r="I1113" i="2"/>
  <c r="H1113" i="2"/>
  <c r="L1112" i="2"/>
  <c r="K1112" i="2"/>
  <c r="G1112" i="2"/>
  <c r="F1112" i="2"/>
  <c r="E1112" i="2"/>
  <c r="I1111" i="2"/>
  <c r="H1111" i="2"/>
  <c r="I1110" i="2"/>
  <c r="H1110" i="2"/>
  <c r="I1109" i="2"/>
  <c r="H1109" i="2"/>
  <c r="I1108" i="2"/>
  <c r="H1108" i="2"/>
  <c r="I1107" i="2"/>
  <c r="H1107" i="2"/>
  <c r="I1106" i="2"/>
  <c r="H1106" i="2"/>
  <c r="I1105" i="2"/>
  <c r="H1105" i="2"/>
  <c r="I1104" i="2"/>
  <c r="H1104" i="2"/>
  <c r="I1103" i="2"/>
  <c r="H1103" i="2"/>
  <c r="I1102" i="2"/>
  <c r="H1102" i="2"/>
  <c r="I1101" i="2"/>
  <c r="H1101" i="2"/>
  <c r="I1100" i="2"/>
  <c r="H1100" i="2"/>
  <c r="I1099" i="2"/>
  <c r="H1099" i="2"/>
  <c r="I1098" i="2"/>
  <c r="H1098" i="2"/>
  <c r="I1097" i="2"/>
  <c r="H1097" i="2"/>
  <c r="I1096" i="2"/>
  <c r="H1096" i="2"/>
  <c r="L1095" i="2"/>
  <c r="K1095" i="2"/>
  <c r="G1095" i="2"/>
  <c r="F1095" i="2"/>
  <c r="E1095" i="2"/>
  <c r="I1094" i="2"/>
  <c r="H1094" i="2"/>
  <c r="I1093" i="2"/>
  <c r="H1093" i="2"/>
  <c r="I1092" i="2"/>
  <c r="H1092" i="2"/>
  <c r="L1091" i="2"/>
  <c r="K1091" i="2"/>
  <c r="G1091" i="2"/>
  <c r="F1091" i="2"/>
  <c r="E1091" i="2"/>
  <c r="I1090" i="2"/>
  <c r="H1090" i="2"/>
  <c r="I1089" i="2"/>
  <c r="H1089" i="2"/>
  <c r="I1088" i="2"/>
  <c r="H1088" i="2"/>
  <c r="I1087" i="2"/>
  <c r="H1087" i="2"/>
  <c r="I1086" i="2"/>
  <c r="H1086" i="2"/>
  <c r="I1085" i="2"/>
  <c r="H1085" i="2"/>
  <c r="I1084" i="2"/>
  <c r="H1084" i="2"/>
  <c r="I1083" i="2"/>
  <c r="H1083" i="2"/>
  <c r="I1082" i="2"/>
  <c r="H1082" i="2"/>
  <c r="I1081" i="2"/>
  <c r="H1081" i="2"/>
  <c r="I1080" i="2"/>
  <c r="H1080" i="2"/>
  <c r="I1079" i="2"/>
  <c r="H1079" i="2"/>
  <c r="I1078" i="2"/>
  <c r="H1078" i="2"/>
  <c r="L1077" i="2"/>
  <c r="K1077" i="2"/>
  <c r="G1077" i="2"/>
  <c r="F1077" i="2"/>
  <c r="E1077" i="2"/>
  <c r="I1076" i="2"/>
  <c r="H1076" i="2"/>
  <c r="I1075" i="2"/>
  <c r="H1075" i="2"/>
  <c r="I1074" i="2"/>
  <c r="H1074" i="2"/>
  <c r="I1073" i="2"/>
  <c r="H1073" i="2"/>
  <c r="I1072" i="2"/>
  <c r="H1072" i="2"/>
  <c r="I1071" i="2"/>
  <c r="H1071" i="2"/>
  <c r="I1070" i="2"/>
  <c r="H1070" i="2"/>
  <c r="L1069" i="2"/>
  <c r="K1069" i="2"/>
  <c r="G1069" i="2"/>
  <c r="F1069" i="2"/>
  <c r="E1069" i="2"/>
  <c r="I1068" i="2"/>
  <c r="H1068" i="2"/>
  <c r="I1067" i="2"/>
  <c r="H1067" i="2"/>
  <c r="I1066" i="2"/>
  <c r="H1066" i="2"/>
  <c r="I1065" i="2"/>
  <c r="H1065" i="2"/>
  <c r="L1064" i="2"/>
  <c r="K1064" i="2"/>
  <c r="G1064" i="2"/>
  <c r="F1064" i="2"/>
  <c r="E1064" i="2"/>
  <c r="I1063" i="2"/>
  <c r="H1063" i="2"/>
  <c r="I1059" i="2"/>
  <c r="H1059" i="2"/>
  <c r="L1058" i="2"/>
  <c r="K1058" i="2"/>
  <c r="G1058" i="2"/>
  <c r="F1058" i="2"/>
  <c r="E1058" i="2"/>
  <c r="I1057" i="2"/>
  <c r="H1057" i="2"/>
  <c r="I1053" i="2"/>
  <c r="H1053" i="2"/>
  <c r="I1052" i="2"/>
  <c r="H1052" i="2"/>
  <c r="I1051" i="2"/>
  <c r="H1051" i="2"/>
  <c r="I1050" i="2"/>
  <c r="H1050" i="2"/>
  <c r="I1039" i="2"/>
  <c r="H1039" i="2"/>
  <c r="I1038" i="2"/>
  <c r="H1038" i="2"/>
  <c r="I1037" i="2"/>
  <c r="H1037" i="2"/>
  <c r="I1036" i="2"/>
  <c r="H1036" i="2"/>
  <c r="I1035" i="2"/>
  <c r="H1035" i="2"/>
  <c r="I1034" i="2"/>
  <c r="H1034" i="2"/>
  <c r="I1033" i="2"/>
  <c r="H1033" i="2"/>
  <c r="L1032" i="2"/>
  <c r="K1032" i="2"/>
  <c r="G1032" i="2"/>
  <c r="F1032" i="2"/>
  <c r="E1032" i="2"/>
  <c r="I1031" i="2"/>
  <c r="H1031" i="2"/>
  <c r="I1030" i="2"/>
  <c r="H1030" i="2"/>
  <c r="I1029" i="2"/>
  <c r="H1029" i="2"/>
  <c r="I1028" i="2"/>
  <c r="H1028" i="2"/>
  <c r="I1027" i="2"/>
  <c r="H1027" i="2"/>
  <c r="I1026" i="2"/>
  <c r="H1026" i="2"/>
  <c r="I1025" i="2"/>
  <c r="H1025" i="2"/>
  <c r="I1024" i="2"/>
  <c r="H1024" i="2"/>
  <c r="I1023" i="2"/>
  <c r="H1023" i="2"/>
  <c r="I1022" i="2"/>
  <c r="H1022" i="2"/>
  <c r="I1021" i="2"/>
  <c r="H1021" i="2"/>
  <c r="I1020" i="2"/>
  <c r="H1020" i="2"/>
  <c r="I1019" i="2"/>
  <c r="H1019" i="2"/>
  <c r="I1018" i="2"/>
  <c r="H1018" i="2"/>
  <c r="I1017" i="2"/>
  <c r="H1017" i="2"/>
  <c r="I1016" i="2"/>
  <c r="H1016" i="2"/>
  <c r="L1015" i="2"/>
  <c r="K1015" i="2"/>
  <c r="G1015" i="2"/>
  <c r="F1015" i="2"/>
  <c r="E1015" i="2"/>
  <c r="I1014" i="2"/>
  <c r="H1014" i="2"/>
  <c r="I1013" i="2"/>
  <c r="H1013" i="2"/>
  <c r="I1012" i="2"/>
  <c r="H1012" i="2"/>
  <c r="L1011" i="2"/>
  <c r="K1011" i="2"/>
  <c r="G1011" i="2"/>
  <c r="I1011" i="2" s="1"/>
  <c r="I1010" i="2"/>
  <c r="H1010" i="2"/>
  <c r="I1009" i="2"/>
  <c r="H1009" i="2"/>
  <c r="I1008" i="2"/>
  <c r="H1008" i="2"/>
  <c r="I1007" i="2"/>
  <c r="H1007" i="2"/>
  <c r="I1006" i="2"/>
  <c r="H1006" i="2"/>
  <c r="I1005" i="2"/>
  <c r="H1005" i="2"/>
  <c r="I1004" i="2"/>
  <c r="H1004" i="2"/>
  <c r="I1003" i="2"/>
  <c r="H1003" i="2"/>
  <c r="I1002" i="2"/>
  <c r="H1002" i="2"/>
  <c r="I1001" i="2"/>
  <c r="H1001" i="2"/>
  <c r="I1000" i="2"/>
  <c r="H1000" i="2"/>
  <c r="I999" i="2"/>
  <c r="H999" i="2"/>
  <c r="I998" i="2"/>
  <c r="H998" i="2"/>
  <c r="L997" i="2"/>
  <c r="K997" i="2"/>
  <c r="G997" i="2"/>
  <c r="F997" i="2"/>
  <c r="E997" i="2"/>
  <c r="I996" i="2"/>
  <c r="H996" i="2"/>
  <c r="I995" i="2"/>
  <c r="H995" i="2"/>
  <c r="I994" i="2"/>
  <c r="H994" i="2"/>
  <c r="I993" i="2"/>
  <c r="H993" i="2"/>
  <c r="I992" i="2"/>
  <c r="H992" i="2"/>
  <c r="I991" i="2"/>
  <c r="H991" i="2"/>
  <c r="I990" i="2"/>
  <c r="H990" i="2"/>
  <c r="L989" i="2"/>
  <c r="K989" i="2"/>
  <c r="G989" i="2"/>
  <c r="F989" i="2"/>
  <c r="E989" i="2"/>
  <c r="I988" i="2"/>
  <c r="H988" i="2"/>
  <c r="I987" i="2"/>
  <c r="H987" i="2"/>
  <c r="I986" i="2"/>
  <c r="H986" i="2"/>
  <c r="I985" i="2"/>
  <c r="H985" i="2"/>
  <c r="L984" i="2"/>
  <c r="K984" i="2"/>
  <c r="G984" i="2"/>
  <c r="F984" i="2"/>
  <c r="E984" i="2"/>
  <c r="I983" i="2"/>
  <c r="H983" i="2"/>
  <c r="I979" i="2"/>
  <c r="H979" i="2"/>
  <c r="L978" i="2"/>
  <c r="K978" i="2"/>
  <c r="G978" i="2"/>
  <c r="F978" i="2"/>
  <c r="E978" i="2"/>
  <c r="I977" i="2"/>
  <c r="H977" i="2"/>
  <c r="I973" i="2"/>
  <c r="H973" i="2"/>
  <c r="I972" i="2"/>
  <c r="H972" i="2"/>
  <c r="I971" i="2"/>
  <c r="H971" i="2"/>
  <c r="I970" i="2"/>
  <c r="H970" i="2"/>
  <c r="I959" i="2"/>
  <c r="H959" i="2"/>
  <c r="I958" i="2"/>
  <c r="H958" i="2"/>
  <c r="I957" i="2"/>
  <c r="H957" i="2"/>
  <c r="I956" i="2"/>
  <c r="H956" i="2"/>
  <c r="I954" i="2"/>
  <c r="H954" i="2"/>
  <c r="I953" i="2"/>
  <c r="H953" i="2"/>
  <c r="L952" i="2"/>
  <c r="K952" i="2"/>
  <c r="G952" i="2"/>
  <c r="F952" i="2"/>
  <c r="E952" i="2"/>
  <c r="I951" i="2"/>
  <c r="H951" i="2"/>
  <c r="I950" i="2"/>
  <c r="H950" i="2"/>
  <c r="I949" i="2"/>
  <c r="H949" i="2"/>
  <c r="I948" i="2"/>
  <c r="H948" i="2"/>
  <c r="I947" i="2"/>
  <c r="H947" i="2"/>
  <c r="I946" i="2"/>
  <c r="H946" i="2"/>
  <c r="I945" i="2"/>
  <c r="H945" i="2"/>
  <c r="I944" i="2"/>
  <c r="H944" i="2"/>
  <c r="I943" i="2"/>
  <c r="H943" i="2"/>
  <c r="I942" i="2"/>
  <c r="H942" i="2"/>
  <c r="I941" i="2"/>
  <c r="H941" i="2"/>
  <c r="I940" i="2"/>
  <c r="H940" i="2"/>
  <c r="I939" i="2"/>
  <c r="H939" i="2"/>
  <c r="I938" i="2"/>
  <c r="H938" i="2"/>
  <c r="I937" i="2"/>
  <c r="H937" i="2"/>
  <c r="I936" i="2"/>
  <c r="H936" i="2"/>
  <c r="L935" i="2"/>
  <c r="K935" i="2"/>
  <c r="G935" i="2"/>
  <c r="F935" i="2"/>
  <c r="E935" i="2"/>
  <c r="I934" i="2"/>
  <c r="H934" i="2"/>
  <c r="I933" i="2"/>
  <c r="H933" i="2"/>
  <c r="I932" i="2"/>
  <c r="H932" i="2"/>
  <c r="L931" i="2"/>
  <c r="K931" i="2"/>
  <c r="G931" i="2"/>
  <c r="F931" i="2"/>
  <c r="E931" i="2"/>
  <c r="I930" i="2"/>
  <c r="H930" i="2"/>
  <c r="I929" i="2"/>
  <c r="H929" i="2"/>
  <c r="I928" i="2"/>
  <c r="H928" i="2"/>
  <c r="I927" i="2"/>
  <c r="H927" i="2"/>
  <c r="I926" i="2"/>
  <c r="H926" i="2"/>
  <c r="I925" i="2"/>
  <c r="H925" i="2"/>
  <c r="I924" i="2"/>
  <c r="H924" i="2"/>
  <c r="I923" i="2"/>
  <c r="H923" i="2"/>
  <c r="I922" i="2"/>
  <c r="H922" i="2"/>
  <c r="I921" i="2"/>
  <c r="H921" i="2"/>
  <c r="I920" i="2"/>
  <c r="H920" i="2"/>
  <c r="I919" i="2"/>
  <c r="H919" i="2"/>
  <c r="I918" i="2"/>
  <c r="H918" i="2"/>
  <c r="L917" i="2"/>
  <c r="K917" i="2"/>
  <c r="G917" i="2"/>
  <c r="F917" i="2"/>
  <c r="E917" i="2"/>
  <c r="I916" i="2"/>
  <c r="H916" i="2"/>
  <c r="I915" i="2"/>
  <c r="H915" i="2"/>
  <c r="I914" i="2"/>
  <c r="H914" i="2"/>
  <c r="I913" i="2"/>
  <c r="H913" i="2"/>
  <c r="I912" i="2"/>
  <c r="H912" i="2"/>
  <c r="I911" i="2"/>
  <c r="H911" i="2"/>
  <c r="I910" i="2"/>
  <c r="H910" i="2"/>
  <c r="L909" i="2"/>
  <c r="K909" i="2"/>
  <c r="F909" i="2"/>
  <c r="E909" i="2"/>
  <c r="I908" i="2"/>
  <c r="H908" i="2"/>
  <c r="I907" i="2"/>
  <c r="H907" i="2"/>
  <c r="I906" i="2"/>
  <c r="H906" i="2"/>
  <c r="I905" i="2"/>
  <c r="H905" i="2"/>
  <c r="L904" i="2"/>
  <c r="K904" i="2"/>
  <c r="G904" i="2"/>
  <c r="F904" i="2"/>
  <c r="E904" i="2"/>
  <c r="I903" i="2"/>
  <c r="H903" i="2"/>
  <c r="I899" i="2"/>
  <c r="H899" i="2"/>
  <c r="L898" i="2"/>
  <c r="K898" i="2"/>
  <c r="G898" i="2"/>
  <c r="F898" i="2"/>
  <c r="E898" i="2"/>
  <c r="I897" i="2"/>
  <c r="H897" i="2"/>
  <c r="I893" i="2"/>
  <c r="H893" i="2"/>
  <c r="I892" i="2"/>
  <c r="H892" i="2"/>
  <c r="I891" i="2"/>
  <c r="H891" i="2"/>
  <c r="I890" i="2"/>
  <c r="H890" i="2"/>
  <c r="I879" i="2"/>
  <c r="H879" i="2"/>
  <c r="I878" i="2"/>
  <c r="H878" i="2"/>
  <c r="I877" i="2"/>
  <c r="H877" i="2"/>
  <c r="I876" i="2"/>
  <c r="H876" i="2"/>
  <c r="I875" i="2"/>
  <c r="H875" i="2"/>
  <c r="I874" i="2"/>
  <c r="H874" i="2"/>
  <c r="I873" i="2"/>
  <c r="H873" i="2"/>
  <c r="L872" i="2"/>
  <c r="K872" i="2"/>
  <c r="G872" i="2"/>
  <c r="F872" i="2"/>
  <c r="E872" i="2"/>
  <c r="I871" i="2"/>
  <c r="H871" i="2"/>
  <c r="I870" i="2"/>
  <c r="H870" i="2"/>
  <c r="I869" i="2"/>
  <c r="H869" i="2"/>
  <c r="I868" i="2"/>
  <c r="H868" i="2"/>
  <c r="I867" i="2"/>
  <c r="H867" i="2"/>
  <c r="I866" i="2"/>
  <c r="H866" i="2"/>
  <c r="I865" i="2"/>
  <c r="H865" i="2"/>
  <c r="I864" i="2"/>
  <c r="H864" i="2"/>
  <c r="I863" i="2"/>
  <c r="H863" i="2"/>
  <c r="I862" i="2"/>
  <c r="H862" i="2"/>
  <c r="I861" i="2"/>
  <c r="H861" i="2"/>
  <c r="I860" i="2"/>
  <c r="H860" i="2"/>
  <c r="I859" i="2"/>
  <c r="H859" i="2"/>
  <c r="I858" i="2"/>
  <c r="H858" i="2"/>
  <c r="I857" i="2"/>
  <c r="H857" i="2"/>
  <c r="I856" i="2"/>
  <c r="H856" i="2"/>
  <c r="L855" i="2"/>
  <c r="K855" i="2"/>
  <c r="G855" i="2"/>
  <c r="F855" i="2"/>
  <c r="E855" i="2"/>
  <c r="I854" i="2"/>
  <c r="H854" i="2"/>
  <c r="I853" i="2"/>
  <c r="H853" i="2"/>
  <c r="I852" i="2"/>
  <c r="H852" i="2"/>
  <c r="L851" i="2"/>
  <c r="K851" i="2"/>
  <c r="G851" i="2"/>
  <c r="F851" i="2"/>
  <c r="E851" i="2"/>
  <c r="I850" i="2"/>
  <c r="H850" i="2"/>
  <c r="I849" i="2"/>
  <c r="H849" i="2"/>
  <c r="I848" i="2"/>
  <c r="H848" i="2"/>
  <c r="I847" i="2"/>
  <c r="H847" i="2"/>
  <c r="I846" i="2"/>
  <c r="H846" i="2"/>
  <c r="I845" i="2"/>
  <c r="H845" i="2"/>
  <c r="I844" i="2"/>
  <c r="H844" i="2"/>
  <c r="I843" i="2"/>
  <c r="H843" i="2"/>
  <c r="I842" i="2"/>
  <c r="H842" i="2"/>
  <c r="I841" i="2"/>
  <c r="H841" i="2"/>
  <c r="I840" i="2"/>
  <c r="H840" i="2"/>
  <c r="I839" i="2"/>
  <c r="H839" i="2"/>
  <c r="I838" i="2"/>
  <c r="H838" i="2"/>
  <c r="L837" i="2"/>
  <c r="K837" i="2"/>
  <c r="G837" i="2"/>
  <c r="F837" i="2"/>
  <c r="E837" i="2"/>
  <c r="I836" i="2"/>
  <c r="H836" i="2"/>
  <c r="I835" i="2"/>
  <c r="H835" i="2"/>
  <c r="I834" i="2"/>
  <c r="H834" i="2"/>
  <c r="I833" i="2"/>
  <c r="H833" i="2"/>
  <c r="I832" i="2"/>
  <c r="H832" i="2"/>
  <c r="I831" i="2"/>
  <c r="H831" i="2"/>
  <c r="I830" i="2"/>
  <c r="H830" i="2"/>
  <c r="L829" i="2"/>
  <c r="K829" i="2"/>
  <c r="G829" i="2"/>
  <c r="F829" i="2"/>
  <c r="E829" i="2"/>
  <c r="I828" i="2"/>
  <c r="H828" i="2"/>
  <c r="I827" i="2"/>
  <c r="H827" i="2"/>
  <c r="I826" i="2"/>
  <c r="H826" i="2"/>
  <c r="I825" i="2"/>
  <c r="H825" i="2"/>
  <c r="L824" i="2"/>
  <c r="K824" i="2"/>
  <c r="G824" i="2"/>
  <c r="F824" i="2"/>
  <c r="E824" i="2"/>
  <c r="I823" i="2"/>
  <c r="H823" i="2"/>
  <c r="I819" i="2"/>
  <c r="H819" i="2"/>
  <c r="L818" i="2"/>
  <c r="K818" i="2"/>
  <c r="G818" i="2"/>
  <c r="F818" i="2"/>
  <c r="E818" i="2"/>
  <c r="I817" i="2"/>
  <c r="H817" i="2"/>
  <c r="I813" i="2"/>
  <c r="H813" i="2"/>
  <c r="I812" i="2"/>
  <c r="H812" i="2"/>
  <c r="I811" i="2"/>
  <c r="H811" i="2"/>
  <c r="I810" i="2"/>
  <c r="H810" i="2"/>
  <c r="I799" i="2"/>
  <c r="H799" i="2"/>
  <c r="I798" i="2"/>
  <c r="H798" i="2"/>
  <c r="I797" i="2"/>
  <c r="H797" i="2"/>
  <c r="I796" i="2"/>
  <c r="H796" i="2"/>
  <c r="I795" i="2"/>
  <c r="H795" i="2"/>
  <c r="I794" i="2"/>
  <c r="H794" i="2"/>
  <c r="I793" i="2"/>
  <c r="H793" i="2"/>
  <c r="L792" i="2"/>
  <c r="K792" i="2"/>
  <c r="G792" i="2"/>
  <c r="F792" i="2"/>
  <c r="E792" i="2"/>
  <c r="I791" i="2"/>
  <c r="H791" i="2"/>
  <c r="I790" i="2"/>
  <c r="H790" i="2"/>
  <c r="I789" i="2"/>
  <c r="H789" i="2"/>
  <c r="I788" i="2"/>
  <c r="H788" i="2"/>
  <c r="I787" i="2"/>
  <c r="H787" i="2"/>
  <c r="I786" i="2"/>
  <c r="H786" i="2"/>
  <c r="I785" i="2"/>
  <c r="H785" i="2"/>
  <c r="I784" i="2"/>
  <c r="H784" i="2"/>
  <c r="I783" i="2"/>
  <c r="H783" i="2"/>
  <c r="I782" i="2"/>
  <c r="H782" i="2"/>
  <c r="I781" i="2"/>
  <c r="H781" i="2"/>
  <c r="I780" i="2"/>
  <c r="H780" i="2"/>
  <c r="I779" i="2"/>
  <c r="H779" i="2"/>
  <c r="I778" i="2"/>
  <c r="H778" i="2"/>
  <c r="I777" i="2"/>
  <c r="H777" i="2"/>
  <c r="I776" i="2"/>
  <c r="H776" i="2"/>
  <c r="L775" i="2"/>
  <c r="K775" i="2"/>
  <c r="G775" i="2"/>
  <c r="F775" i="2"/>
  <c r="E775" i="2"/>
  <c r="I774" i="2"/>
  <c r="H774" i="2"/>
  <c r="I773" i="2"/>
  <c r="H773" i="2"/>
  <c r="I772" i="2"/>
  <c r="H772" i="2"/>
  <c r="L771" i="2"/>
  <c r="K771" i="2"/>
  <c r="G771" i="2"/>
  <c r="F771" i="2"/>
  <c r="E771" i="2"/>
  <c r="I770" i="2"/>
  <c r="H770" i="2"/>
  <c r="I769" i="2"/>
  <c r="H769" i="2"/>
  <c r="I768" i="2"/>
  <c r="H768" i="2"/>
  <c r="I767" i="2"/>
  <c r="H767" i="2"/>
  <c r="I766" i="2"/>
  <c r="H766" i="2"/>
  <c r="I765" i="2"/>
  <c r="H765" i="2"/>
  <c r="I764" i="2"/>
  <c r="H764" i="2"/>
  <c r="I763" i="2"/>
  <c r="H763" i="2"/>
  <c r="I762" i="2"/>
  <c r="H762" i="2"/>
  <c r="I761" i="2"/>
  <c r="H761" i="2"/>
  <c r="I758" i="2"/>
  <c r="H758" i="2"/>
  <c r="L757" i="2"/>
  <c r="K757" i="2"/>
  <c r="G757" i="2"/>
  <c r="F757" i="2"/>
  <c r="E757" i="2"/>
  <c r="I756" i="2"/>
  <c r="H756" i="2"/>
  <c r="I755" i="2"/>
  <c r="H755" i="2"/>
  <c r="I754" i="2"/>
  <c r="H754" i="2"/>
  <c r="I753" i="2"/>
  <c r="H753" i="2"/>
  <c r="I752" i="2"/>
  <c r="H752" i="2"/>
  <c r="I750" i="2"/>
  <c r="H750" i="2"/>
  <c r="L749" i="2"/>
  <c r="K749" i="2"/>
  <c r="G749" i="2"/>
  <c r="F749" i="2"/>
  <c r="E749" i="2"/>
  <c r="I748" i="2"/>
  <c r="H748" i="2"/>
  <c r="I747" i="2"/>
  <c r="H747" i="2"/>
  <c r="I746" i="2"/>
  <c r="H746" i="2"/>
  <c r="I745" i="2"/>
  <c r="H745" i="2"/>
  <c r="L744" i="2"/>
  <c r="K744" i="2"/>
  <c r="G744" i="2"/>
  <c r="F744" i="2"/>
  <c r="E744" i="2"/>
  <c r="I743" i="2"/>
  <c r="H743" i="2"/>
  <c r="I739" i="2"/>
  <c r="H739" i="2"/>
  <c r="L738" i="2"/>
  <c r="K738" i="2"/>
  <c r="G738" i="2"/>
  <c r="F738" i="2"/>
  <c r="E738" i="2"/>
  <c r="I737" i="2"/>
  <c r="H737" i="2"/>
  <c r="I733" i="2"/>
  <c r="H733" i="2"/>
  <c r="I732" i="2"/>
  <c r="H732" i="2"/>
  <c r="I731" i="2"/>
  <c r="H731" i="2"/>
  <c r="I730" i="2"/>
  <c r="H730" i="2"/>
  <c r="I719" i="2"/>
  <c r="H719" i="2"/>
  <c r="I718" i="2"/>
  <c r="H718" i="2"/>
  <c r="I717" i="2"/>
  <c r="H717" i="2"/>
  <c r="I716" i="2"/>
  <c r="H716" i="2"/>
  <c r="I715" i="2"/>
  <c r="H715" i="2"/>
  <c r="I714" i="2"/>
  <c r="H714" i="2"/>
  <c r="I713" i="2"/>
  <c r="H713" i="2"/>
  <c r="L712" i="2"/>
  <c r="K712" i="2"/>
  <c r="G712" i="2"/>
  <c r="F712" i="2"/>
  <c r="E712" i="2"/>
  <c r="I711" i="2"/>
  <c r="H711" i="2"/>
  <c r="I710" i="2"/>
  <c r="H710" i="2"/>
  <c r="I709" i="2"/>
  <c r="H709" i="2"/>
  <c r="I708" i="2"/>
  <c r="H708" i="2"/>
  <c r="I707" i="2"/>
  <c r="H707" i="2"/>
  <c r="I706" i="2"/>
  <c r="H706" i="2"/>
  <c r="I705" i="2"/>
  <c r="H705" i="2"/>
  <c r="I704" i="2"/>
  <c r="H704" i="2"/>
  <c r="I703" i="2"/>
  <c r="H703" i="2"/>
  <c r="I702" i="2"/>
  <c r="H702" i="2"/>
  <c r="I701" i="2"/>
  <c r="H701" i="2"/>
  <c r="I700" i="2"/>
  <c r="H700" i="2"/>
  <c r="I699" i="2"/>
  <c r="H699" i="2"/>
  <c r="I698" i="2"/>
  <c r="H698" i="2"/>
  <c r="I697" i="2"/>
  <c r="H697" i="2"/>
  <c r="I696" i="2"/>
  <c r="H696" i="2"/>
  <c r="L695" i="2"/>
  <c r="K695" i="2"/>
  <c r="G695" i="2"/>
  <c r="F695" i="2"/>
  <c r="E695" i="2"/>
  <c r="I694" i="2"/>
  <c r="H694" i="2"/>
  <c r="I693" i="2"/>
  <c r="H693" i="2"/>
  <c r="I692" i="2"/>
  <c r="H692" i="2"/>
  <c r="L691" i="2"/>
  <c r="K691" i="2"/>
  <c r="G691" i="2"/>
  <c r="F691" i="2"/>
  <c r="E691" i="2"/>
  <c r="I690" i="2"/>
  <c r="H690" i="2"/>
  <c r="I678" i="2"/>
  <c r="H678" i="2"/>
  <c r="L677" i="2"/>
  <c r="K677" i="2"/>
  <c r="G677" i="2"/>
  <c r="F677" i="2"/>
  <c r="E677" i="2"/>
  <c r="I676" i="2"/>
  <c r="H676" i="2"/>
  <c r="I675" i="2"/>
  <c r="H675" i="2"/>
  <c r="I674" i="2"/>
  <c r="H674" i="2"/>
  <c r="I673" i="2"/>
  <c r="H673" i="2"/>
  <c r="I672" i="2"/>
  <c r="H672" i="2"/>
  <c r="I671" i="2"/>
  <c r="H671" i="2"/>
  <c r="I670" i="2"/>
  <c r="H670" i="2"/>
  <c r="L669" i="2"/>
  <c r="K669" i="2"/>
  <c r="G669" i="2"/>
  <c r="F669" i="2"/>
  <c r="E669" i="2"/>
  <c r="I668" i="2"/>
  <c r="H668" i="2"/>
  <c r="I667" i="2"/>
  <c r="H667" i="2"/>
  <c r="I666" i="2"/>
  <c r="H666" i="2"/>
  <c r="I665" i="2"/>
  <c r="H665" i="2"/>
  <c r="L664" i="2"/>
  <c r="K664" i="2"/>
  <c r="G664" i="2"/>
  <c r="F664" i="2"/>
  <c r="E664" i="2"/>
  <c r="I663" i="2"/>
  <c r="H663" i="2"/>
  <c r="I659" i="2"/>
  <c r="H659" i="2"/>
  <c r="L658" i="2"/>
  <c r="K658" i="2"/>
  <c r="F658" i="2"/>
  <c r="E658" i="2"/>
  <c r="I657" i="2"/>
  <c r="H657" i="2"/>
  <c r="I653" i="2"/>
  <c r="H653" i="2"/>
  <c r="I652" i="2"/>
  <c r="H652" i="2"/>
  <c r="I651" i="2"/>
  <c r="H651" i="2"/>
  <c r="I650" i="2"/>
  <c r="H650" i="2"/>
  <c r="I639" i="2"/>
  <c r="H639" i="2"/>
  <c r="I638" i="2"/>
  <c r="H638" i="2"/>
  <c r="I637" i="2"/>
  <c r="H637" i="2"/>
  <c r="I633" i="2"/>
  <c r="H633" i="2"/>
  <c r="L632" i="2"/>
  <c r="K632" i="2"/>
  <c r="G632" i="2"/>
  <c r="F632" i="2"/>
  <c r="E632" i="2"/>
  <c r="I631" i="2"/>
  <c r="H631" i="2"/>
  <c r="I629" i="2"/>
  <c r="H629" i="2"/>
  <c r="I628" i="2"/>
  <c r="H628" i="2"/>
  <c r="I627" i="2"/>
  <c r="H627" i="2"/>
  <c r="I626" i="2"/>
  <c r="H626" i="2"/>
  <c r="I625" i="2"/>
  <c r="H625" i="2"/>
  <c r="I624" i="2"/>
  <c r="H624" i="2"/>
  <c r="I623" i="2"/>
  <c r="H623" i="2"/>
  <c r="I622" i="2"/>
  <c r="H622" i="2"/>
  <c r="I621" i="2"/>
  <c r="H621" i="2"/>
  <c r="I620" i="2"/>
  <c r="H620" i="2"/>
  <c r="I619" i="2"/>
  <c r="H619" i="2"/>
  <c r="I618" i="2"/>
  <c r="H618" i="2"/>
  <c r="I617" i="2"/>
  <c r="H617" i="2"/>
  <c r="I616" i="2"/>
  <c r="H616" i="2"/>
  <c r="L615" i="2"/>
  <c r="K615" i="2"/>
  <c r="G615" i="2"/>
  <c r="F615" i="2"/>
  <c r="E615" i="2"/>
  <c r="I614" i="2"/>
  <c r="H614" i="2"/>
  <c r="I613" i="2"/>
  <c r="H613" i="2"/>
  <c r="I612" i="2"/>
  <c r="H612" i="2"/>
  <c r="L611" i="2"/>
  <c r="K611" i="2"/>
  <c r="G611" i="2"/>
  <c r="F611" i="2"/>
  <c r="E611" i="2"/>
  <c r="I610" i="2"/>
  <c r="H610" i="2"/>
  <c r="I600" i="2"/>
  <c r="H600" i="2"/>
  <c r="I599" i="2"/>
  <c r="H599" i="2"/>
  <c r="I598" i="2"/>
  <c r="H598" i="2"/>
  <c r="L597" i="2"/>
  <c r="K597" i="2"/>
  <c r="G597" i="2"/>
  <c r="F597" i="2"/>
  <c r="E597" i="2"/>
  <c r="I596" i="2"/>
  <c r="H596" i="2"/>
  <c r="I595" i="2"/>
  <c r="H595" i="2"/>
  <c r="I594" i="2"/>
  <c r="H594" i="2"/>
  <c r="I590" i="2"/>
  <c r="H590" i="2"/>
  <c r="L589" i="2"/>
  <c r="K589" i="2"/>
  <c r="G589" i="2"/>
  <c r="F589" i="2"/>
  <c r="E589" i="2"/>
  <c r="I585" i="2"/>
  <c r="H585" i="2"/>
  <c r="L584" i="2"/>
  <c r="K584" i="2"/>
  <c r="G584" i="2"/>
  <c r="F584" i="2"/>
  <c r="E584" i="2"/>
  <c r="I583" i="2"/>
  <c r="H583" i="2"/>
  <c r="I582" i="2"/>
  <c r="H582" i="2"/>
  <c r="I581" i="2"/>
  <c r="H581" i="2"/>
  <c r="I580" i="2"/>
  <c r="H580" i="2"/>
  <c r="I579" i="2"/>
  <c r="H579" i="2"/>
  <c r="L578" i="2"/>
  <c r="K578" i="2"/>
  <c r="G578" i="2"/>
  <c r="F578" i="2"/>
  <c r="E578" i="2"/>
  <c r="I577" i="2"/>
  <c r="H577" i="2"/>
  <c r="I573" i="2"/>
  <c r="H573" i="2"/>
  <c r="I559" i="2"/>
  <c r="H559" i="2"/>
  <c r="I558" i="2"/>
  <c r="H558" i="2"/>
  <c r="I557" i="2"/>
  <c r="H557" i="2"/>
  <c r="I556" i="2"/>
  <c r="H556" i="2"/>
  <c r="I555" i="2"/>
  <c r="H555" i="2"/>
  <c r="I554" i="2"/>
  <c r="H554" i="2"/>
  <c r="I553" i="2"/>
  <c r="H553" i="2"/>
  <c r="L552" i="2"/>
  <c r="K552" i="2"/>
  <c r="G552" i="2"/>
  <c r="F552" i="2"/>
  <c r="E552" i="2"/>
  <c r="I551" i="2"/>
  <c r="H551" i="2"/>
  <c r="I550" i="2"/>
  <c r="H550" i="2"/>
  <c r="I549" i="2"/>
  <c r="H549" i="2"/>
  <c r="I548" i="2"/>
  <c r="H548" i="2"/>
  <c r="I547" i="2"/>
  <c r="H547" i="2"/>
  <c r="I546" i="2"/>
  <c r="H546" i="2"/>
  <c r="I545" i="2"/>
  <c r="H545" i="2"/>
  <c r="I544" i="2"/>
  <c r="H544" i="2"/>
  <c r="I543" i="2"/>
  <c r="H543" i="2"/>
  <c r="I542" i="2"/>
  <c r="H542" i="2"/>
  <c r="I541" i="2"/>
  <c r="H541" i="2"/>
  <c r="I540" i="2"/>
  <c r="H540" i="2"/>
  <c r="I539" i="2"/>
  <c r="H539" i="2"/>
  <c r="I538" i="2"/>
  <c r="H538" i="2"/>
  <c r="I537" i="2"/>
  <c r="H537" i="2"/>
  <c r="I536" i="2"/>
  <c r="H536" i="2"/>
  <c r="L535" i="2"/>
  <c r="K535" i="2"/>
  <c r="G535" i="2"/>
  <c r="F535" i="2"/>
  <c r="E535" i="2"/>
  <c r="I534" i="2"/>
  <c r="H534" i="2"/>
  <c r="I533" i="2"/>
  <c r="H533" i="2"/>
  <c r="I532" i="2"/>
  <c r="H532" i="2"/>
  <c r="L531" i="2"/>
  <c r="K531" i="2"/>
  <c r="G531" i="2"/>
  <c r="F531" i="2"/>
  <c r="E531" i="2"/>
  <c r="I530" i="2"/>
  <c r="H530" i="2"/>
  <c r="I529" i="2"/>
  <c r="H529" i="2"/>
  <c r="I528" i="2"/>
  <c r="H528" i="2"/>
  <c r="I527" i="2"/>
  <c r="H527" i="2"/>
  <c r="I526" i="2"/>
  <c r="H526" i="2"/>
  <c r="I525" i="2"/>
  <c r="H525" i="2"/>
  <c r="I524" i="2"/>
  <c r="H524" i="2"/>
  <c r="I523" i="2"/>
  <c r="H523" i="2"/>
  <c r="I522" i="2"/>
  <c r="H522" i="2"/>
  <c r="I521" i="2"/>
  <c r="H521" i="2"/>
  <c r="I520" i="2"/>
  <c r="H520" i="2"/>
  <c r="I519" i="2"/>
  <c r="H519" i="2"/>
  <c r="I518" i="2"/>
  <c r="H518" i="2"/>
  <c r="L517" i="2"/>
  <c r="K517" i="2"/>
  <c r="G517" i="2"/>
  <c r="F517" i="2"/>
  <c r="E517" i="2"/>
  <c r="I516" i="2"/>
  <c r="H516" i="2"/>
  <c r="I515" i="2"/>
  <c r="H515" i="2"/>
  <c r="I514" i="2"/>
  <c r="H514" i="2"/>
  <c r="I513" i="2"/>
  <c r="H513" i="2"/>
  <c r="I512" i="2"/>
  <c r="H512" i="2"/>
  <c r="I511" i="2"/>
  <c r="H511" i="2"/>
  <c r="I510" i="2"/>
  <c r="H510" i="2"/>
  <c r="L509" i="2"/>
  <c r="K509" i="2"/>
  <c r="G509" i="2"/>
  <c r="F509" i="2"/>
  <c r="E509" i="2"/>
  <c r="I508" i="2"/>
  <c r="H508" i="2"/>
  <c r="I507" i="2"/>
  <c r="H507" i="2"/>
  <c r="I506" i="2"/>
  <c r="H506" i="2"/>
  <c r="I505" i="2"/>
  <c r="H505" i="2"/>
  <c r="L504" i="2"/>
  <c r="K504" i="2"/>
  <c r="G504" i="2"/>
  <c r="F504" i="2"/>
  <c r="E504" i="2"/>
  <c r="I503" i="2"/>
  <c r="H503" i="2"/>
  <c r="I499" i="2"/>
  <c r="H499" i="2"/>
  <c r="L498" i="2"/>
  <c r="K498" i="2"/>
  <c r="G498" i="2"/>
  <c r="F498" i="2"/>
  <c r="E498" i="2"/>
  <c r="I497" i="2"/>
  <c r="H497" i="2"/>
  <c r="I493" i="2"/>
  <c r="H493" i="2"/>
  <c r="I492" i="2"/>
  <c r="H492" i="2"/>
  <c r="I491" i="2"/>
  <c r="H491" i="2"/>
  <c r="I490" i="2"/>
  <c r="H490" i="2"/>
  <c r="I79" i="2"/>
  <c r="I77" i="2"/>
  <c r="H77" i="2"/>
  <c r="I73" i="2"/>
  <c r="H73" i="2"/>
  <c r="I52" i="2"/>
  <c r="H52" i="2"/>
  <c r="I38" i="2"/>
  <c r="H38" i="2"/>
  <c r="I30" i="2"/>
  <c r="H30" i="2"/>
  <c r="I25" i="2"/>
  <c r="H25" i="2"/>
  <c r="I19" i="2"/>
  <c r="H19" i="2"/>
  <c r="I17" i="2"/>
  <c r="H17" i="2"/>
  <c r="I13" i="2"/>
  <c r="H13" i="2"/>
  <c r="I11" i="2"/>
  <c r="H11" i="2"/>
  <c r="I399" i="2"/>
  <c r="H399" i="2"/>
  <c r="I398" i="2"/>
  <c r="H398" i="2"/>
  <c r="I397" i="2"/>
  <c r="H397" i="2"/>
  <c r="I396" i="2"/>
  <c r="H396" i="2"/>
  <c r="I395" i="2"/>
  <c r="H395" i="2"/>
  <c r="I394" i="2"/>
  <c r="H394" i="2"/>
  <c r="I393" i="2"/>
  <c r="H393" i="2"/>
  <c r="L392" i="2"/>
  <c r="K392" i="2"/>
  <c r="G392" i="2"/>
  <c r="F392" i="2"/>
  <c r="E392" i="2"/>
  <c r="I391" i="2"/>
  <c r="H391" i="2"/>
  <c r="I390" i="2"/>
  <c r="H390" i="2"/>
  <c r="I389" i="2"/>
  <c r="H389" i="2"/>
  <c r="I388" i="2"/>
  <c r="H388" i="2"/>
  <c r="I387" i="2"/>
  <c r="H387" i="2"/>
  <c r="I386" i="2"/>
  <c r="H386" i="2"/>
  <c r="I385" i="2"/>
  <c r="H385" i="2"/>
  <c r="I384" i="2"/>
  <c r="H384" i="2"/>
  <c r="I383" i="2"/>
  <c r="H383" i="2"/>
  <c r="I382" i="2"/>
  <c r="H382" i="2"/>
  <c r="I381" i="2"/>
  <c r="H381" i="2"/>
  <c r="I380" i="2"/>
  <c r="H380" i="2"/>
  <c r="I379" i="2"/>
  <c r="H379" i="2"/>
  <c r="I378" i="2"/>
  <c r="H378" i="2"/>
  <c r="I377" i="2"/>
  <c r="H377" i="2"/>
  <c r="I376" i="2"/>
  <c r="H376" i="2"/>
  <c r="L375" i="2"/>
  <c r="K375" i="2"/>
  <c r="G375" i="2"/>
  <c r="F375" i="2"/>
  <c r="E375" i="2"/>
  <c r="I374" i="2"/>
  <c r="H374" i="2"/>
  <c r="I373" i="2"/>
  <c r="H373" i="2"/>
  <c r="I372" i="2"/>
  <c r="H372" i="2"/>
  <c r="L371" i="2"/>
  <c r="K371" i="2"/>
  <c r="G371" i="2"/>
  <c r="F371" i="2"/>
  <c r="E371" i="2"/>
  <c r="I370" i="2"/>
  <c r="H370" i="2"/>
  <c r="I369" i="2"/>
  <c r="H369" i="2"/>
  <c r="I368" i="2"/>
  <c r="H368" i="2"/>
  <c r="I367" i="2"/>
  <c r="H367" i="2"/>
  <c r="I366" i="2"/>
  <c r="H366" i="2"/>
  <c r="I365" i="2"/>
  <c r="H365" i="2"/>
  <c r="I364" i="2"/>
  <c r="H364" i="2"/>
  <c r="I363" i="2"/>
  <c r="H363" i="2"/>
  <c r="I362" i="2"/>
  <c r="H362" i="2"/>
  <c r="I361" i="2"/>
  <c r="H361" i="2"/>
  <c r="I360" i="2"/>
  <c r="H360" i="2"/>
  <c r="I359" i="2"/>
  <c r="H359" i="2"/>
  <c r="I358" i="2"/>
  <c r="H358" i="2"/>
  <c r="L357" i="2"/>
  <c r="K357" i="2"/>
  <c r="G357" i="2"/>
  <c r="F357" i="2"/>
  <c r="E357" i="2"/>
  <c r="I356" i="2"/>
  <c r="H356" i="2"/>
  <c r="I355" i="2"/>
  <c r="H355" i="2"/>
  <c r="I354" i="2"/>
  <c r="H354" i="2"/>
  <c r="I353" i="2"/>
  <c r="H353" i="2"/>
  <c r="I352" i="2"/>
  <c r="H352" i="2"/>
  <c r="I350" i="2"/>
  <c r="H350" i="2"/>
  <c r="L349" i="2"/>
  <c r="K349" i="2"/>
  <c r="G349" i="2"/>
  <c r="F349" i="2"/>
  <c r="E349" i="2"/>
  <c r="I348" i="2"/>
  <c r="H348" i="2"/>
  <c r="I347" i="2"/>
  <c r="H347" i="2"/>
  <c r="I346" i="2"/>
  <c r="H346" i="2"/>
  <c r="I345" i="2"/>
  <c r="H345" i="2"/>
  <c r="L344" i="2"/>
  <c r="K344" i="2"/>
  <c r="G344" i="2"/>
  <c r="F344" i="2"/>
  <c r="E344" i="2"/>
  <c r="I343" i="2"/>
  <c r="H343" i="2"/>
  <c r="I339" i="2"/>
  <c r="H339" i="2"/>
  <c r="L338" i="2"/>
  <c r="K338" i="2"/>
  <c r="G338" i="2"/>
  <c r="F338" i="2"/>
  <c r="E338" i="2"/>
  <c r="I337" i="2"/>
  <c r="H337" i="2"/>
  <c r="I319" i="2"/>
  <c r="H319" i="2"/>
  <c r="I318" i="2"/>
  <c r="H318" i="2"/>
  <c r="I317" i="2"/>
  <c r="H317" i="2"/>
  <c r="I316" i="2"/>
  <c r="I315" i="2"/>
  <c r="I314" i="2"/>
  <c r="I313" i="2"/>
  <c r="H313" i="2"/>
  <c r="L312" i="2"/>
  <c r="K312" i="2"/>
  <c r="G312" i="2"/>
  <c r="F312" i="2"/>
  <c r="E312" i="2"/>
  <c r="I311" i="2"/>
  <c r="H311" i="2"/>
  <c r="I310" i="2"/>
  <c r="H310" i="2"/>
  <c r="I309" i="2"/>
  <c r="H309" i="2"/>
  <c r="I308" i="2"/>
  <c r="H308" i="2"/>
  <c r="I307" i="2"/>
  <c r="H307" i="2"/>
  <c r="I306" i="2"/>
  <c r="H306" i="2"/>
  <c r="I305" i="2"/>
  <c r="H305" i="2"/>
  <c r="I304" i="2"/>
  <c r="H304" i="2"/>
  <c r="I303" i="2"/>
  <c r="H303" i="2"/>
  <c r="I302" i="2"/>
  <c r="H302" i="2"/>
  <c r="I301" i="2"/>
  <c r="H301" i="2"/>
  <c r="I300" i="2"/>
  <c r="H300" i="2"/>
  <c r="I299" i="2"/>
  <c r="H299" i="2"/>
  <c r="I298" i="2"/>
  <c r="H298" i="2"/>
  <c r="I297" i="2"/>
  <c r="H297" i="2"/>
  <c r="I296" i="2"/>
  <c r="H296" i="2"/>
  <c r="L295" i="2"/>
  <c r="K295" i="2"/>
  <c r="G295" i="2"/>
  <c r="F295" i="2"/>
  <c r="E295" i="2"/>
  <c r="I294" i="2"/>
  <c r="H294" i="2"/>
  <c r="I293" i="2"/>
  <c r="H293" i="2"/>
  <c r="I292" i="2"/>
  <c r="H292" i="2"/>
  <c r="L291" i="2"/>
  <c r="K291" i="2"/>
  <c r="G291" i="2"/>
  <c r="F291" i="2"/>
  <c r="E291" i="2"/>
  <c r="I290" i="2"/>
  <c r="H290" i="2"/>
  <c r="I289" i="2"/>
  <c r="H289" i="2"/>
  <c r="I288" i="2"/>
  <c r="H288" i="2"/>
  <c r="I287" i="2"/>
  <c r="H287" i="2"/>
  <c r="I286" i="2"/>
  <c r="H286" i="2"/>
  <c r="I285" i="2"/>
  <c r="H285" i="2"/>
  <c r="I284" i="2"/>
  <c r="H284" i="2"/>
  <c r="I283" i="2"/>
  <c r="H283" i="2"/>
  <c r="I282" i="2"/>
  <c r="H282" i="2"/>
  <c r="I281" i="2"/>
  <c r="H281" i="2"/>
  <c r="I280" i="2"/>
  <c r="H280" i="2"/>
  <c r="I279" i="2"/>
  <c r="H279" i="2"/>
  <c r="I278" i="2"/>
  <c r="H278" i="2"/>
  <c r="L277" i="2"/>
  <c r="K277" i="2"/>
  <c r="G277" i="2"/>
  <c r="F277" i="2"/>
  <c r="E277" i="2"/>
  <c r="I276" i="2"/>
  <c r="H276" i="2"/>
  <c r="I275" i="2"/>
  <c r="H275" i="2"/>
  <c r="I274" i="2"/>
  <c r="H274" i="2"/>
  <c r="I273" i="2"/>
  <c r="H273" i="2"/>
  <c r="I272" i="2"/>
  <c r="H272" i="2"/>
  <c r="I271" i="2"/>
  <c r="H271" i="2"/>
  <c r="I270" i="2"/>
  <c r="H270" i="2"/>
  <c r="L269" i="2"/>
  <c r="K269" i="2"/>
  <c r="G269" i="2"/>
  <c r="F269" i="2"/>
  <c r="E269" i="2"/>
  <c r="I268" i="2"/>
  <c r="H268" i="2"/>
  <c r="I267" i="2"/>
  <c r="H267" i="2"/>
  <c r="I266" i="2"/>
  <c r="H266" i="2"/>
  <c r="I265" i="2"/>
  <c r="H265" i="2"/>
  <c r="L264" i="2"/>
  <c r="K264" i="2"/>
  <c r="G264" i="2"/>
  <c r="F264" i="2"/>
  <c r="E264" i="2"/>
  <c r="I263" i="2"/>
  <c r="H263" i="2"/>
  <c r="I262" i="2"/>
  <c r="H262" i="2"/>
  <c r="I261" i="2"/>
  <c r="H261" i="2"/>
  <c r="I260" i="2"/>
  <c r="I259" i="2"/>
  <c r="H259" i="2"/>
  <c r="L258" i="2"/>
  <c r="K258" i="2"/>
  <c r="G258" i="2"/>
  <c r="F258" i="2"/>
  <c r="E258" i="2"/>
  <c r="I257" i="2"/>
  <c r="H257" i="2"/>
  <c r="I253" i="2"/>
  <c r="H253" i="2"/>
  <c r="I252" i="2"/>
  <c r="H252" i="2"/>
  <c r="I251" i="2"/>
  <c r="H251" i="2"/>
  <c r="I250" i="2"/>
  <c r="H250" i="2"/>
  <c r="I479" i="2"/>
  <c r="H479" i="2"/>
  <c r="I478" i="2"/>
  <c r="H478" i="2"/>
  <c r="I477" i="2"/>
  <c r="H477" i="2"/>
  <c r="I476" i="2"/>
  <c r="H476" i="2"/>
  <c r="I475" i="2"/>
  <c r="H475" i="2"/>
  <c r="I474" i="2"/>
  <c r="H474" i="2"/>
  <c r="I473" i="2"/>
  <c r="H473" i="2"/>
  <c r="L472" i="2"/>
  <c r="K472" i="2"/>
  <c r="G472" i="2"/>
  <c r="F472" i="2"/>
  <c r="E472" i="2"/>
  <c r="I471" i="2"/>
  <c r="H471" i="2"/>
  <c r="I470" i="2"/>
  <c r="H470" i="2"/>
  <c r="I469" i="2"/>
  <c r="H469" i="2"/>
  <c r="I468" i="2"/>
  <c r="H468" i="2"/>
  <c r="I467" i="2"/>
  <c r="H467" i="2"/>
  <c r="I466" i="2"/>
  <c r="H466" i="2"/>
  <c r="I465" i="2"/>
  <c r="H465" i="2"/>
  <c r="I464" i="2"/>
  <c r="H464" i="2"/>
  <c r="I463" i="2"/>
  <c r="H463" i="2"/>
  <c r="I462" i="2"/>
  <c r="H462" i="2"/>
  <c r="I461" i="2"/>
  <c r="H461" i="2"/>
  <c r="I460" i="2"/>
  <c r="H460" i="2"/>
  <c r="I459" i="2"/>
  <c r="H459" i="2"/>
  <c r="I458" i="2"/>
  <c r="H458" i="2"/>
  <c r="I457" i="2"/>
  <c r="H457" i="2"/>
  <c r="I456" i="2"/>
  <c r="H456" i="2"/>
  <c r="L455" i="2"/>
  <c r="K455" i="2"/>
  <c r="G455" i="2"/>
  <c r="F455" i="2"/>
  <c r="E455" i="2"/>
  <c r="I454" i="2"/>
  <c r="H454" i="2"/>
  <c r="I453" i="2"/>
  <c r="H453" i="2"/>
  <c r="I452" i="2"/>
  <c r="H452" i="2"/>
  <c r="L451" i="2"/>
  <c r="K451" i="2"/>
  <c r="G451" i="2"/>
  <c r="F451" i="2"/>
  <c r="E451" i="2"/>
  <c r="I450" i="2"/>
  <c r="H450" i="2"/>
  <c r="I449" i="2"/>
  <c r="H449" i="2"/>
  <c r="I448" i="2"/>
  <c r="H448" i="2"/>
  <c r="I447" i="2"/>
  <c r="H447" i="2"/>
  <c r="I446" i="2"/>
  <c r="H446" i="2"/>
  <c r="I445" i="2"/>
  <c r="H445" i="2"/>
  <c r="I444" i="2"/>
  <c r="H444" i="2"/>
  <c r="I443" i="2"/>
  <c r="H443" i="2"/>
  <c r="I442" i="2"/>
  <c r="H442" i="2"/>
  <c r="I441" i="2"/>
  <c r="H441" i="2"/>
  <c r="I440" i="2"/>
  <c r="H440" i="2"/>
  <c r="I439" i="2"/>
  <c r="H439" i="2"/>
  <c r="I438" i="2"/>
  <c r="H438" i="2"/>
  <c r="L437" i="2"/>
  <c r="K437" i="2"/>
  <c r="G437" i="2"/>
  <c r="F437" i="2"/>
  <c r="E437" i="2"/>
  <c r="I436" i="2"/>
  <c r="H436" i="2"/>
  <c r="I435" i="2"/>
  <c r="H435" i="2"/>
  <c r="I434" i="2"/>
  <c r="H434" i="2"/>
  <c r="I433" i="2"/>
  <c r="H433" i="2"/>
  <c r="I432" i="2"/>
  <c r="H432" i="2"/>
  <c r="I431" i="2"/>
  <c r="H431" i="2"/>
  <c r="I430" i="2"/>
  <c r="H430" i="2"/>
  <c r="L429" i="2"/>
  <c r="K429" i="2"/>
  <c r="G429" i="2"/>
  <c r="F429" i="2"/>
  <c r="E429" i="2"/>
  <c r="I428" i="2"/>
  <c r="H428" i="2"/>
  <c r="I427" i="2"/>
  <c r="H427" i="2"/>
  <c r="I426" i="2"/>
  <c r="H426" i="2"/>
  <c r="I425" i="2"/>
  <c r="H425" i="2"/>
  <c r="L424" i="2"/>
  <c r="K424" i="2"/>
  <c r="G424" i="2"/>
  <c r="F424" i="2"/>
  <c r="E424" i="2"/>
  <c r="I423" i="2"/>
  <c r="H423" i="2"/>
  <c r="I422" i="2"/>
  <c r="H422" i="2"/>
  <c r="I421" i="2"/>
  <c r="H421" i="2"/>
  <c r="I420" i="2"/>
  <c r="H420" i="2"/>
  <c r="I419" i="2"/>
  <c r="H419" i="2"/>
  <c r="L418" i="2"/>
  <c r="G418" i="2"/>
  <c r="F418" i="2"/>
  <c r="E418" i="2"/>
  <c r="I417" i="2"/>
  <c r="H417" i="2"/>
  <c r="I413" i="2"/>
  <c r="H413" i="2"/>
  <c r="I412" i="2"/>
  <c r="H412" i="2"/>
  <c r="I411" i="2"/>
  <c r="H411" i="2"/>
  <c r="I410" i="2"/>
  <c r="H410" i="2"/>
  <c r="I239" i="2"/>
  <c r="H239" i="2"/>
  <c r="I238" i="2"/>
  <c r="H238" i="2"/>
  <c r="I237" i="2"/>
  <c r="H237" i="2"/>
  <c r="I236" i="2"/>
  <c r="H236" i="2"/>
  <c r="I235" i="2"/>
  <c r="H235" i="2"/>
  <c r="I234" i="2"/>
  <c r="H234" i="2"/>
  <c r="I233" i="2"/>
  <c r="H233" i="2"/>
  <c r="L232" i="2"/>
  <c r="K232" i="2"/>
  <c r="G232" i="2"/>
  <c r="F232" i="2"/>
  <c r="E232" i="2"/>
  <c r="I231" i="2"/>
  <c r="H231" i="2"/>
  <c r="I230" i="2"/>
  <c r="H230" i="2"/>
  <c r="I229" i="2"/>
  <c r="H229" i="2"/>
  <c r="I228" i="2"/>
  <c r="H228" i="2"/>
  <c r="I227" i="2"/>
  <c r="H227" i="2"/>
  <c r="I226" i="2"/>
  <c r="H226" i="2"/>
  <c r="I225" i="2"/>
  <c r="H225" i="2"/>
  <c r="I224" i="2"/>
  <c r="H224" i="2"/>
  <c r="I223" i="2"/>
  <c r="H223" i="2"/>
  <c r="I222" i="2"/>
  <c r="H222" i="2"/>
  <c r="I221" i="2"/>
  <c r="H221" i="2"/>
  <c r="I220" i="2"/>
  <c r="H220" i="2"/>
  <c r="I219" i="2"/>
  <c r="H219" i="2"/>
  <c r="I218" i="2"/>
  <c r="H218" i="2"/>
  <c r="I217" i="2"/>
  <c r="H217" i="2"/>
  <c r="I216" i="2"/>
  <c r="H216" i="2"/>
  <c r="L215" i="2"/>
  <c r="K215" i="2"/>
  <c r="G215" i="2"/>
  <c r="F215" i="2"/>
  <c r="E215" i="2"/>
  <c r="I214" i="2"/>
  <c r="H214" i="2"/>
  <c r="I213" i="2"/>
  <c r="H213" i="2"/>
  <c r="I212" i="2"/>
  <c r="H212" i="2"/>
  <c r="L211" i="2"/>
  <c r="K211" i="2"/>
  <c r="G211" i="2"/>
  <c r="F211" i="2"/>
  <c r="E211" i="2"/>
  <c r="I210" i="2"/>
  <c r="H210" i="2"/>
  <c r="I198" i="2"/>
  <c r="H198" i="2"/>
  <c r="L197" i="2"/>
  <c r="K197" i="2"/>
  <c r="G197" i="2"/>
  <c r="F197" i="2"/>
  <c r="E197" i="2"/>
  <c r="I196" i="2"/>
  <c r="H196" i="2"/>
  <c r="I195" i="2"/>
  <c r="H195" i="2"/>
  <c r="I194" i="2"/>
  <c r="H194" i="2"/>
  <c r="I192" i="2"/>
  <c r="H192" i="2"/>
  <c r="I190" i="2"/>
  <c r="H190" i="2"/>
  <c r="L189" i="2"/>
  <c r="K189" i="2"/>
  <c r="G189" i="2"/>
  <c r="F189" i="2"/>
  <c r="E189" i="2"/>
  <c r="I185" i="2"/>
  <c r="H185" i="2"/>
  <c r="L184" i="2"/>
  <c r="K184" i="2"/>
  <c r="G184" i="2"/>
  <c r="F184" i="2"/>
  <c r="E184" i="2"/>
  <c r="I183" i="2"/>
  <c r="H183" i="2"/>
  <c r="I182" i="2"/>
  <c r="H182" i="2"/>
  <c r="I181" i="2"/>
  <c r="H181" i="2"/>
  <c r="I180" i="2"/>
  <c r="H180" i="2"/>
  <c r="I179" i="2"/>
  <c r="H179" i="2"/>
  <c r="L178" i="2"/>
  <c r="K178" i="2"/>
  <c r="G178" i="2"/>
  <c r="F178" i="2"/>
  <c r="E178" i="2"/>
  <c r="I177" i="2"/>
  <c r="H177" i="2"/>
  <c r="I173" i="2"/>
  <c r="H173" i="2"/>
  <c r="I172" i="2"/>
  <c r="H172" i="2"/>
  <c r="I171" i="2"/>
  <c r="H171" i="2"/>
  <c r="I170" i="2"/>
  <c r="H170" i="2"/>
  <c r="D43" i="66"/>
  <c r="M38" i="66"/>
  <c r="M37" i="66"/>
  <c r="M36" i="66"/>
  <c r="M35" i="66"/>
  <c r="M34" i="66"/>
  <c r="M33" i="66"/>
  <c r="R30" i="66"/>
  <c r="M30" i="66"/>
  <c r="P27" i="66"/>
  <c r="G13" i="52"/>
  <c r="H63" i="26"/>
  <c r="H62" i="26"/>
  <c r="H61" i="26"/>
  <c r="H58" i="26"/>
  <c r="H57" i="26"/>
  <c r="H56" i="26"/>
  <c r="H55" i="26"/>
  <c r="H52" i="26"/>
  <c r="H51" i="26"/>
  <c r="H50" i="26"/>
  <c r="H49" i="26"/>
  <c r="H46" i="26"/>
  <c r="H45" i="26"/>
  <c r="H44" i="26"/>
  <c r="H43" i="26"/>
  <c r="H40" i="26"/>
  <c r="H39" i="26"/>
  <c r="H38" i="26"/>
  <c r="H37" i="26"/>
  <c r="H34" i="26"/>
  <c r="H33" i="26"/>
  <c r="H32" i="26"/>
  <c r="H31" i="26"/>
  <c r="H28" i="26"/>
  <c r="H27" i="26"/>
  <c r="H26" i="26"/>
  <c r="H25" i="26"/>
  <c r="H22" i="26"/>
  <c r="H21" i="26"/>
  <c r="H20" i="26"/>
  <c r="H19" i="26"/>
  <c r="H16" i="26"/>
  <c r="H15" i="26"/>
  <c r="H14" i="26"/>
  <c r="H13" i="26"/>
  <c r="H10" i="26"/>
  <c r="H92" i="2"/>
  <c r="H97" i="2"/>
  <c r="H99" i="2"/>
  <c r="H103" i="2"/>
  <c r="H105" i="2"/>
  <c r="H106" i="2"/>
  <c r="H107" i="2"/>
  <c r="H108" i="2"/>
  <c r="H110" i="2"/>
  <c r="H115" i="2"/>
  <c r="H116" i="2"/>
  <c r="H118" i="2"/>
  <c r="H132" i="2"/>
  <c r="H136" i="2"/>
  <c r="H137" i="2"/>
  <c r="H138" i="2"/>
  <c r="H139" i="2"/>
  <c r="H144" i="2"/>
  <c r="H145" i="2"/>
  <c r="H146" i="2"/>
  <c r="H147" i="2"/>
  <c r="H148" i="2"/>
  <c r="H149" i="2"/>
  <c r="H151" i="2"/>
  <c r="H153" i="2"/>
  <c r="H157" i="2"/>
  <c r="H158" i="2"/>
  <c r="H159" i="2"/>
  <c r="I158" i="2"/>
  <c r="I159" i="2"/>
  <c r="I91" i="2"/>
  <c r="I92" i="2"/>
  <c r="I93" i="2"/>
  <c r="I97" i="2"/>
  <c r="I99" i="2"/>
  <c r="I103" i="2"/>
  <c r="I105" i="2"/>
  <c r="I106" i="2"/>
  <c r="I107" i="2"/>
  <c r="I108" i="2"/>
  <c r="I110" i="2"/>
  <c r="I115" i="2"/>
  <c r="I116" i="2"/>
  <c r="I118" i="2"/>
  <c r="I132" i="2"/>
  <c r="I136" i="2"/>
  <c r="I137" i="2"/>
  <c r="I138" i="2"/>
  <c r="I139" i="2"/>
  <c r="I144" i="2"/>
  <c r="I145" i="2"/>
  <c r="I146" i="2"/>
  <c r="I147" i="2"/>
  <c r="I148" i="2"/>
  <c r="I149" i="2"/>
  <c r="I151" i="2"/>
  <c r="I153" i="2"/>
  <c r="I157" i="2"/>
  <c r="F98" i="2"/>
  <c r="G98" i="2"/>
  <c r="K98" i="2"/>
  <c r="L98" i="2"/>
  <c r="E98" i="2"/>
  <c r="I63" i="26"/>
  <c r="I62" i="26"/>
  <c r="I61" i="26"/>
  <c r="G58" i="26"/>
  <c r="E58" i="26"/>
  <c r="I57" i="26"/>
  <c r="I56" i="26"/>
  <c r="I55" i="26"/>
  <c r="G52" i="26"/>
  <c r="E52" i="26"/>
  <c r="I51" i="26"/>
  <c r="I50" i="26"/>
  <c r="I49" i="26"/>
  <c r="G46" i="26"/>
  <c r="E46" i="26"/>
  <c r="I45" i="26"/>
  <c r="I44" i="26"/>
  <c r="I43" i="26"/>
  <c r="G40" i="26"/>
  <c r="E40" i="26"/>
  <c r="I39" i="26"/>
  <c r="I38" i="26"/>
  <c r="I37" i="26"/>
  <c r="G34" i="26"/>
  <c r="E34" i="26"/>
  <c r="D23" i="53"/>
  <c r="D18" i="53"/>
  <c r="D13" i="53"/>
  <c r="F22" i="53"/>
  <c r="F21" i="53"/>
  <c r="F20" i="53"/>
  <c r="F19" i="53"/>
  <c r="F27" i="53"/>
  <c r="F26" i="53"/>
  <c r="F25" i="53"/>
  <c r="F24" i="53"/>
  <c r="F15" i="53"/>
  <c r="F16" i="53"/>
  <c r="F17" i="53"/>
  <c r="F14" i="53"/>
  <c r="I33" i="26"/>
  <c r="I32" i="26"/>
  <c r="I31" i="26"/>
  <c r="G28" i="26"/>
  <c r="E28" i="26"/>
  <c r="K28" i="53"/>
  <c r="I27" i="26"/>
  <c r="I26" i="26"/>
  <c r="I25" i="26"/>
  <c r="G22" i="26"/>
  <c r="E22" i="26"/>
  <c r="E10" i="26"/>
  <c r="I14" i="5"/>
  <c r="H15" i="5"/>
  <c r="I15" i="5" s="1"/>
  <c r="D13" i="5"/>
  <c r="K10" i="18"/>
  <c r="S46" i="18"/>
  <c r="S45" i="18"/>
  <c r="S44" i="18"/>
  <c r="S37" i="18"/>
  <c r="S36" i="18"/>
  <c r="S35" i="18"/>
  <c r="S32" i="18"/>
  <c r="S31" i="18"/>
  <c r="S30" i="18"/>
  <c r="S21" i="18"/>
  <c r="S20" i="18"/>
  <c r="S19" i="18"/>
  <c r="S11" i="18"/>
  <c r="S12" i="18"/>
  <c r="S10" i="18"/>
  <c r="R10" i="18"/>
  <c r="AK10" i="18"/>
  <c r="E47" i="18"/>
  <c r="E38" i="18"/>
  <c r="E33" i="18"/>
  <c r="E23" i="18"/>
  <c r="E14" i="18"/>
  <c r="S10" i="40"/>
  <c r="V11" i="40"/>
  <c r="I28" i="41"/>
  <c r="I27" i="41"/>
  <c r="K27" i="41" s="1"/>
  <c r="I26" i="41"/>
  <c r="K26" i="41" s="1"/>
  <c r="I22" i="41"/>
  <c r="I21" i="41"/>
  <c r="K21" i="41" s="1"/>
  <c r="I20" i="41"/>
  <c r="L20" i="41" s="1"/>
  <c r="I15" i="41"/>
  <c r="I14" i="41"/>
  <c r="L14" i="41" s="1"/>
  <c r="I13" i="41"/>
  <c r="X29" i="41"/>
  <c r="AA29" i="41"/>
  <c r="X16" i="41"/>
  <c r="AA16" i="41"/>
  <c r="AA23" i="41"/>
  <c r="U28" i="41"/>
  <c r="V28" i="41" s="1"/>
  <c r="U27" i="41"/>
  <c r="W27" i="41" s="1"/>
  <c r="U26" i="41"/>
  <c r="V26" i="41" s="1"/>
  <c r="U22" i="41"/>
  <c r="V22" i="41" s="1"/>
  <c r="U21" i="41"/>
  <c r="V21" i="41" s="1"/>
  <c r="U20" i="41"/>
  <c r="U15" i="41"/>
  <c r="V15" i="41" s="1"/>
  <c r="U14" i="41"/>
  <c r="V14" i="41" s="1"/>
  <c r="U13" i="41"/>
  <c r="V13" i="41" s="1"/>
  <c r="AH16" i="41"/>
  <c r="AH23" i="41"/>
  <c r="AC13" i="41"/>
  <c r="AF13" i="41"/>
  <c r="AC14" i="41"/>
  <c r="AF14" i="41"/>
  <c r="AC15" i="41"/>
  <c r="AF15" i="41"/>
  <c r="AC20" i="41"/>
  <c r="AF20" i="41"/>
  <c r="AC21" i="41"/>
  <c r="AF21" i="41"/>
  <c r="AC22" i="41"/>
  <c r="AF22" i="41"/>
  <c r="AC24" i="41"/>
  <c r="AD24" i="41"/>
  <c r="AE24" i="41"/>
  <c r="AF24" i="41"/>
  <c r="AG24" i="41"/>
  <c r="AC25" i="41"/>
  <c r="AD25" i="41"/>
  <c r="AE25" i="41"/>
  <c r="AF25" i="41"/>
  <c r="AG25" i="41"/>
  <c r="AC26" i="41"/>
  <c r="AF26" i="41"/>
  <c r="AC27" i="41"/>
  <c r="AF27" i="41"/>
  <c r="AC28" i="41"/>
  <c r="AF28" i="41"/>
  <c r="AM16" i="41"/>
  <c r="AP16" i="41"/>
  <c r="AM23" i="41"/>
  <c r="AP23" i="41"/>
  <c r="AJ28" i="41"/>
  <c r="AL28" i="41" s="1"/>
  <c r="AI28" i="41"/>
  <c r="AS28" i="41" s="1"/>
  <c r="AJ27" i="41"/>
  <c r="AL27" i="41" s="1"/>
  <c r="AI27" i="41"/>
  <c r="AS27" i="41" s="1"/>
  <c r="AJ26" i="41"/>
  <c r="AL26" i="41" s="1"/>
  <c r="AI26" i="41"/>
  <c r="AS26" i="41" s="1"/>
  <c r="AJ22" i="41"/>
  <c r="AL22" i="41" s="1"/>
  <c r="AI22" i="41"/>
  <c r="AJ21" i="41"/>
  <c r="AL21" i="41" s="1"/>
  <c r="AI21" i="41"/>
  <c r="AS21" i="41" s="1"/>
  <c r="AJ20" i="41"/>
  <c r="AL20" i="41" s="1"/>
  <c r="AI20" i="41"/>
  <c r="AS20" i="41" s="1"/>
  <c r="AJ15" i="41"/>
  <c r="AL15" i="41" s="1"/>
  <c r="AI15" i="41"/>
  <c r="AJ14" i="41"/>
  <c r="AL14" i="41" s="1"/>
  <c r="AI14" i="41"/>
  <c r="AS14" i="41" s="1"/>
  <c r="AJ13" i="41"/>
  <c r="AL13" i="41" s="1"/>
  <c r="AI13" i="41"/>
  <c r="AS13" i="41" s="1"/>
  <c r="AW16" i="41"/>
  <c r="AZ23" i="41"/>
  <c r="AW23" i="41"/>
  <c r="AZ29" i="41"/>
  <c r="AW29" i="41"/>
  <c r="AT28" i="41"/>
  <c r="AV28" i="41" s="1"/>
  <c r="AT27" i="41"/>
  <c r="AT26" i="41"/>
  <c r="AT22" i="41"/>
  <c r="AV22" i="41" s="1"/>
  <c r="AT21" i="41"/>
  <c r="AV21" i="41" s="1"/>
  <c r="AT20" i="41"/>
  <c r="AV20" i="41" s="1"/>
  <c r="AT13" i="41"/>
  <c r="AT14" i="41"/>
  <c r="AV14" i="41" s="1"/>
  <c r="AT15" i="41"/>
  <c r="AV15" i="41" s="1"/>
  <c r="AF12" i="41"/>
  <c r="AI12" i="41"/>
  <c r="AS12" i="41" s="1"/>
  <c r="AT12" i="41"/>
  <c r="AJ12" i="41"/>
  <c r="AL12" i="41" s="1"/>
  <c r="I12" i="41"/>
  <c r="K12" i="41" s="1"/>
  <c r="AR29" i="41"/>
  <c r="AR23" i="41"/>
  <c r="AZ16" i="41"/>
  <c r="AR16" i="41"/>
  <c r="AP29" i="41"/>
  <c r="AM29" i="41"/>
  <c r="AH29" i="41"/>
  <c r="U12" i="41"/>
  <c r="W12" i="41" s="1"/>
  <c r="AC12" i="41"/>
  <c r="X23" i="41"/>
  <c r="M29" i="41"/>
  <c r="M23" i="41"/>
  <c r="C30" i="29"/>
  <c r="D30" i="29" s="1"/>
  <c r="E30" i="29" s="1"/>
  <c r="C24" i="29"/>
  <c r="G13" i="29"/>
  <c r="G14" i="29"/>
  <c r="E14" i="29"/>
  <c r="G21" i="29"/>
  <c r="G20" i="29"/>
  <c r="G18" i="29"/>
  <c r="E21" i="29"/>
  <c r="E20" i="29"/>
  <c r="E18" i="29"/>
  <c r="E13" i="29"/>
  <c r="W20" i="46"/>
  <c r="V20" i="46"/>
  <c r="U20" i="46"/>
  <c r="T20" i="46"/>
  <c r="P12" i="46"/>
  <c r="Q12" i="46" s="1"/>
  <c r="R12" i="46" s="1"/>
  <c r="P13" i="46"/>
  <c r="Q13" i="46" s="1"/>
  <c r="R13" i="46" s="1"/>
  <c r="P14" i="46"/>
  <c r="Q14" i="46" s="1"/>
  <c r="L12" i="46"/>
  <c r="M12" i="46" s="1"/>
  <c r="L13" i="46"/>
  <c r="M13" i="46" s="1"/>
  <c r="L14" i="46"/>
  <c r="M14" i="46" s="1"/>
  <c r="F12" i="46"/>
  <c r="G12" i="46" s="1"/>
  <c r="F13" i="46"/>
  <c r="G13" i="46" s="1"/>
  <c r="F14" i="46"/>
  <c r="I20" i="46"/>
  <c r="D20" i="46"/>
  <c r="C20" i="46"/>
  <c r="F15" i="45"/>
  <c r="G15" i="45" s="1"/>
  <c r="K15" i="45" s="1"/>
  <c r="J15" i="45"/>
  <c r="F14" i="45"/>
  <c r="G14" i="45" s="1"/>
  <c r="J14" i="45"/>
  <c r="F13" i="45"/>
  <c r="G13" i="45" s="1"/>
  <c r="K13" i="45" s="1"/>
  <c r="J13" i="45"/>
  <c r="I11" i="45"/>
  <c r="H11" i="45"/>
  <c r="E11" i="45"/>
  <c r="D11" i="45"/>
  <c r="C11" i="45"/>
  <c r="B10" i="45"/>
  <c r="C10" i="45" s="1"/>
  <c r="D10" i="45" s="1"/>
  <c r="E10" i="45" s="1"/>
  <c r="F10" i="45" s="1"/>
  <c r="G10" i="45" s="1"/>
  <c r="H10" i="45" s="1"/>
  <c r="I10" i="45" s="1"/>
  <c r="J10" i="45" s="1"/>
  <c r="K10" i="45" s="1"/>
  <c r="L38" i="52"/>
  <c r="R25" i="34"/>
  <c r="R26" i="34"/>
  <c r="R27" i="34"/>
  <c r="R30" i="34"/>
  <c r="R31" i="34"/>
  <c r="R32" i="34"/>
  <c r="R40" i="34"/>
  <c r="R41" i="34"/>
  <c r="R42" i="34"/>
  <c r="R45" i="34"/>
  <c r="R46" i="34"/>
  <c r="R47" i="34"/>
  <c r="R53" i="34"/>
  <c r="R54" i="34"/>
  <c r="R55" i="34"/>
  <c r="S25" i="34"/>
  <c r="S26" i="34"/>
  <c r="S27" i="34"/>
  <c r="S30" i="34"/>
  <c r="S31" i="34"/>
  <c r="S32" i="34"/>
  <c r="S40" i="34"/>
  <c r="S41" i="34"/>
  <c r="S42" i="34"/>
  <c r="S45" i="34"/>
  <c r="S46" i="34"/>
  <c r="S47" i="34"/>
  <c r="S53" i="34"/>
  <c r="S54" i="34"/>
  <c r="S55" i="34"/>
  <c r="T25" i="34"/>
  <c r="T26" i="34"/>
  <c r="T27" i="34"/>
  <c r="T30" i="34"/>
  <c r="T31" i="34"/>
  <c r="T32" i="34"/>
  <c r="T40" i="34"/>
  <c r="T41" i="34"/>
  <c r="T42" i="34"/>
  <c r="T45" i="34"/>
  <c r="T46" i="34"/>
  <c r="T47" i="34"/>
  <c r="T53" i="34"/>
  <c r="T54" i="34"/>
  <c r="T55" i="34"/>
  <c r="U25" i="34"/>
  <c r="U26" i="34"/>
  <c r="U27" i="34"/>
  <c r="U30" i="34"/>
  <c r="U31" i="34"/>
  <c r="U32" i="34"/>
  <c r="U40" i="34"/>
  <c r="U41" i="34"/>
  <c r="U42" i="34"/>
  <c r="U45" i="34"/>
  <c r="U46" i="34"/>
  <c r="U47" i="34"/>
  <c r="U53" i="34"/>
  <c r="U54" i="34"/>
  <c r="U55" i="34"/>
  <c r="W28" i="34"/>
  <c r="W33" i="34"/>
  <c r="W43" i="34"/>
  <c r="W48" i="34"/>
  <c r="W56" i="34"/>
  <c r="X28" i="34"/>
  <c r="X33" i="34"/>
  <c r="X43" i="34"/>
  <c r="X48" i="34"/>
  <c r="X56" i="34"/>
  <c r="Y28" i="34"/>
  <c r="Y33" i="34"/>
  <c r="Y43" i="34"/>
  <c r="Y48" i="34"/>
  <c r="Y56" i="34"/>
  <c r="Z28" i="34"/>
  <c r="Z33" i="34"/>
  <c r="Z43" i="34"/>
  <c r="Z48" i="34"/>
  <c r="Z56" i="34"/>
  <c r="AA25" i="34"/>
  <c r="AA26" i="34"/>
  <c r="AA27" i="34"/>
  <c r="AA30" i="34"/>
  <c r="AA31" i="34"/>
  <c r="AA32" i="34"/>
  <c r="AA40" i="34"/>
  <c r="AA41" i="34"/>
  <c r="AA42" i="34"/>
  <c r="AA45" i="34"/>
  <c r="AA46" i="34"/>
  <c r="AA47" i="34"/>
  <c r="AA53" i="34"/>
  <c r="AA54" i="34"/>
  <c r="AA55" i="34"/>
  <c r="AB28" i="34"/>
  <c r="AB33" i="34"/>
  <c r="AB43" i="34"/>
  <c r="AB48" i="34"/>
  <c r="AB56" i="34"/>
  <c r="AC28" i="34"/>
  <c r="AC33" i="34"/>
  <c r="AC43" i="34"/>
  <c r="AC48" i="34"/>
  <c r="AC56" i="34"/>
  <c r="AD28" i="34"/>
  <c r="AD33" i="34"/>
  <c r="AD43" i="34"/>
  <c r="AD48" i="34"/>
  <c r="AD56" i="34"/>
  <c r="AE28" i="34"/>
  <c r="AE33" i="34"/>
  <c r="AE43" i="34"/>
  <c r="AE48" i="34"/>
  <c r="AE56" i="34"/>
  <c r="AF25" i="34"/>
  <c r="AF26" i="34"/>
  <c r="AF27" i="34"/>
  <c r="AF30" i="34"/>
  <c r="AF31" i="34"/>
  <c r="AF32" i="34"/>
  <c r="AF40" i="34"/>
  <c r="AF41" i="34"/>
  <c r="AF42" i="34"/>
  <c r="AF45" i="34"/>
  <c r="AF46" i="34"/>
  <c r="AF47" i="34"/>
  <c r="AF53" i="34"/>
  <c r="AF54" i="34"/>
  <c r="AF55" i="34"/>
  <c r="Q25" i="34"/>
  <c r="Q26" i="34"/>
  <c r="Q27" i="34"/>
  <c r="Q30" i="34"/>
  <c r="Q31" i="34"/>
  <c r="Q32" i="34"/>
  <c r="Q40" i="34"/>
  <c r="Q41" i="34"/>
  <c r="Q42" i="34"/>
  <c r="Q45" i="34"/>
  <c r="Q46" i="34"/>
  <c r="Q47" i="34"/>
  <c r="Q53" i="34"/>
  <c r="Q54" i="34"/>
  <c r="Q55" i="34"/>
  <c r="P28" i="34"/>
  <c r="P33" i="34"/>
  <c r="P43" i="34"/>
  <c r="P48" i="34"/>
  <c r="P56" i="34"/>
  <c r="O28" i="34"/>
  <c r="O33" i="34"/>
  <c r="O43" i="34"/>
  <c r="O48" i="34"/>
  <c r="O56" i="34"/>
  <c r="N28" i="34"/>
  <c r="N33" i="34"/>
  <c r="N43" i="34"/>
  <c r="N48" i="34"/>
  <c r="N56" i="34"/>
  <c r="M28" i="34"/>
  <c r="M33" i="34"/>
  <c r="M43" i="34"/>
  <c r="M48" i="34"/>
  <c r="M56" i="34"/>
  <c r="H28" i="34"/>
  <c r="H33" i="34"/>
  <c r="H43" i="34"/>
  <c r="H48" i="34"/>
  <c r="H56" i="34"/>
  <c r="I28" i="34"/>
  <c r="I33" i="34"/>
  <c r="I43" i="34"/>
  <c r="I48" i="34"/>
  <c r="I56" i="34"/>
  <c r="J28" i="34"/>
  <c r="J33" i="34"/>
  <c r="J43" i="34"/>
  <c r="J48" i="34"/>
  <c r="J56" i="34"/>
  <c r="K25" i="34"/>
  <c r="K26" i="34"/>
  <c r="K27" i="34"/>
  <c r="K30" i="34"/>
  <c r="K31" i="34"/>
  <c r="K32" i="34"/>
  <c r="K40" i="34"/>
  <c r="K41" i="34"/>
  <c r="K42" i="34"/>
  <c r="K45" i="34"/>
  <c r="K46" i="34"/>
  <c r="K47" i="34"/>
  <c r="K53" i="34"/>
  <c r="K54" i="34"/>
  <c r="K55" i="34"/>
  <c r="G28" i="34"/>
  <c r="G33" i="34"/>
  <c r="G43" i="34"/>
  <c r="G48" i="34"/>
  <c r="G56" i="34"/>
  <c r="AF9" i="34"/>
  <c r="AF10" i="34"/>
  <c r="AF11" i="34"/>
  <c r="AF15" i="34"/>
  <c r="AF16" i="34"/>
  <c r="AF17" i="34"/>
  <c r="AE12" i="34"/>
  <c r="AE18" i="34"/>
  <c r="AD12" i="34"/>
  <c r="AD18" i="34"/>
  <c r="AC12" i="34"/>
  <c r="AC18" i="34"/>
  <c r="AB12" i="34"/>
  <c r="AB18" i="34"/>
  <c r="AA9" i="34"/>
  <c r="AA10" i="34"/>
  <c r="AA11" i="34"/>
  <c r="AA15" i="34"/>
  <c r="AA16" i="34"/>
  <c r="AA17" i="34"/>
  <c r="Z12" i="34"/>
  <c r="Z18" i="34"/>
  <c r="Y12" i="34"/>
  <c r="Y18" i="34"/>
  <c r="X12" i="34"/>
  <c r="X18" i="34"/>
  <c r="W12" i="34"/>
  <c r="W18" i="34"/>
  <c r="S9" i="34"/>
  <c r="T9" i="34"/>
  <c r="U9" i="34"/>
  <c r="S10" i="34"/>
  <c r="T10" i="34"/>
  <c r="U10" i="34"/>
  <c r="S11" i="34"/>
  <c r="T11" i="34"/>
  <c r="U11" i="34"/>
  <c r="S15" i="34"/>
  <c r="T15" i="34"/>
  <c r="U15" i="34"/>
  <c r="S16" i="34"/>
  <c r="T16" i="34"/>
  <c r="U16" i="34"/>
  <c r="S17" i="34"/>
  <c r="T17" i="34"/>
  <c r="U17" i="34"/>
  <c r="R9" i="34"/>
  <c r="R10" i="34"/>
  <c r="R11" i="34"/>
  <c r="R15" i="34"/>
  <c r="R16" i="34"/>
  <c r="R17" i="34"/>
  <c r="Q9" i="34"/>
  <c r="Q10" i="34"/>
  <c r="Q11" i="34"/>
  <c r="Q15" i="34"/>
  <c r="Q16" i="34"/>
  <c r="Q17" i="34"/>
  <c r="P12" i="34"/>
  <c r="P18" i="34"/>
  <c r="O12" i="34"/>
  <c r="O18" i="34"/>
  <c r="N12" i="34"/>
  <c r="N18" i="34"/>
  <c r="M12" i="34"/>
  <c r="M18" i="34"/>
  <c r="K9" i="34"/>
  <c r="K10" i="34"/>
  <c r="K11" i="34"/>
  <c r="K15" i="34"/>
  <c r="K16" i="34"/>
  <c r="K17" i="34"/>
  <c r="J12" i="34"/>
  <c r="J18" i="34"/>
  <c r="I12" i="34"/>
  <c r="I18" i="34"/>
  <c r="H12" i="34"/>
  <c r="H18" i="34"/>
  <c r="G12" i="34"/>
  <c r="G18" i="34"/>
  <c r="T16" i="49"/>
  <c r="T24" i="49"/>
  <c r="T32" i="49"/>
  <c r="J16" i="49"/>
  <c r="J24" i="49"/>
  <c r="J32" i="49"/>
  <c r="J29" i="41"/>
  <c r="J23" i="41"/>
  <c r="J16" i="41"/>
  <c r="AR28" i="51"/>
  <c r="AR29" i="51"/>
  <c r="AR30" i="51"/>
  <c r="AQ31" i="51"/>
  <c r="AP31" i="51"/>
  <c r="AO31" i="51"/>
  <c r="AN31" i="51"/>
  <c r="AM31" i="51"/>
  <c r="AL28" i="51"/>
  <c r="AL29" i="51"/>
  <c r="AL30" i="51"/>
  <c r="AK31" i="51"/>
  <c r="AR20" i="51"/>
  <c r="AR21" i="51"/>
  <c r="AR22" i="51"/>
  <c r="AQ23" i="51"/>
  <c r="AP23" i="51"/>
  <c r="AO23" i="51"/>
  <c r="AN23" i="51"/>
  <c r="AM23" i="51"/>
  <c r="AL20" i="51"/>
  <c r="AL21" i="51"/>
  <c r="AL22" i="51"/>
  <c r="AK23" i="51"/>
  <c r="AR13" i="51"/>
  <c r="AR14" i="51"/>
  <c r="AR12" i="51"/>
  <c r="AL13" i="51"/>
  <c r="AL14" i="51"/>
  <c r="AL12" i="51"/>
  <c r="AK15" i="51"/>
  <c r="AM15" i="51"/>
  <c r="AN15" i="51"/>
  <c r="AO15" i="51"/>
  <c r="AP15" i="51"/>
  <c r="AQ15" i="51"/>
  <c r="AE28" i="51"/>
  <c r="AE29" i="51"/>
  <c r="AE30" i="51"/>
  <c r="AE20" i="51"/>
  <c r="AE21" i="51"/>
  <c r="AE22" i="51"/>
  <c r="AE13" i="51"/>
  <c r="AE14" i="51"/>
  <c r="AE12" i="51"/>
  <c r="Z30" i="51"/>
  <c r="Z29" i="51"/>
  <c r="Z28" i="51"/>
  <c r="Z22" i="51"/>
  <c r="Z21" i="51"/>
  <c r="Z20" i="51"/>
  <c r="Z13" i="51"/>
  <c r="Z14" i="51"/>
  <c r="Z12" i="51"/>
  <c r="O30" i="51"/>
  <c r="O29" i="51"/>
  <c r="O28" i="51"/>
  <c r="O22" i="51"/>
  <c r="O21" i="51"/>
  <c r="O20" i="51"/>
  <c r="O13" i="51"/>
  <c r="O14" i="51"/>
  <c r="O12" i="51"/>
  <c r="Y31" i="51"/>
  <c r="Y23" i="51"/>
  <c r="Y15" i="51"/>
  <c r="N31" i="51"/>
  <c r="N23" i="51"/>
  <c r="N15" i="51"/>
  <c r="AA35" i="38"/>
  <c r="W35" i="38"/>
  <c r="AA34" i="38"/>
  <c r="W34" i="38"/>
  <c r="AA33" i="38"/>
  <c r="W33" i="38"/>
  <c r="AA26" i="38"/>
  <c r="W26" i="38"/>
  <c r="AA25" i="38"/>
  <c r="W25" i="38"/>
  <c r="AA24" i="38"/>
  <c r="W24" i="38"/>
  <c r="AA21" i="38"/>
  <c r="W21" i="38"/>
  <c r="AA20" i="38"/>
  <c r="W20" i="38"/>
  <c r="AA19" i="38"/>
  <c r="W19" i="38"/>
  <c r="W11" i="38"/>
  <c r="AA11" i="38"/>
  <c r="W12" i="38"/>
  <c r="AA12" i="38"/>
  <c r="AA10" i="38"/>
  <c r="W10" i="38"/>
  <c r="Q35" i="38"/>
  <c r="R35" i="38"/>
  <c r="P35" i="38"/>
  <c r="O35" i="38"/>
  <c r="Q34" i="38"/>
  <c r="R34" i="38"/>
  <c r="P34" i="38"/>
  <c r="O34" i="38"/>
  <c r="Q33" i="38"/>
  <c r="R33" i="38"/>
  <c r="P33" i="38"/>
  <c r="O33" i="38"/>
  <c r="Q26" i="38"/>
  <c r="R26" i="38"/>
  <c r="P26" i="38"/>
  <c r="O26" i="38"/>
  <c r="Q25" i="38"/>
  <c r="R25" i="38"/>
  <c r="P25" i="38"/>
  <c r="O25" i="38"/>
  <c r="Q24" i="38"/>
  <c r="R24" i="38"/>
  <c r="P24" i="38"/>
  <c r="O24" i="38"/>
  <c r="Q21" i="38"/>
  <c r="R21" i="38"/>
  <c r="P21" i="38"/>
  <c r="O21" i="38"/>
  <c r="Q20" i="38"/>
  <c r="R20" i="38"/>
  <c r="P20" i="38"/>
  <c r="O20" i="38"/>
  <c r="Q19" i="38"/>
  <c r="R19" i="38"/>
  <c r="P19" i="38"/>
  <c r="O19" i="38"/>
  <c r="Q11" i="38"/>
  <c r="R11" i="38"/>
  <c r="Q12" i="38"/>
  <c r="R12" i="38"/>
  <c r="Q10" i="38"/>
  <c r="R10" i="38"/>
  <c r="O12" i="38"/>
  <c r="O11" i="38"/>
  <c r="O10" i="38"/>
  <c r="AK35" i="40"/>
  <c r="AD35" i="40"/>
  <c r="AK34" i="40"/>
  <c r="AD34" i="40"/>
  <c r="AK33" i="40"/>
  <c r="AD33" i="40"/>
  <c r="AK26" i="40"/>
  <c r="AD26" i="40"/>
  <c r="AK25" i="40"/>
  <c r="AD25" i="40"/>
  <c r="AK24" i="40"/>
  <c r="AD24" i="40"/>
  <c r="AK21" i="40"/>
  <c r="AD21" i="40"/>
  <c r="AK20" i="40"/>
  <c r="AD20" i="40"/>
  <c r="AK19" i="40"/>
  <c r="AD19" i="40"/>
  <c r="T35" i="40"/>
  <c r="U35" i="40"/>
  <c r="V35" i="40"/>
  <c r="S35" i="40"/>
  <c r="T34" i="40"/>
  <c r="U34" i="40"/>
  <c r="V34" i="40"/>
  <c r="S34" i="40"/>
  <c r="T33" i="40"/>
  <c r="U33" i="40"/>
  <c r="V33" i="40"/>
  <c r="S33" i="40"/>
  <c r="T26" i="40"/>
  <c r="U26" i="40"/>
  <c r="V26" i="40"/>
  <c r="S26" i="40"/>
  <c r="T25" i="40"/>
  <c r="U25" i="40"/>
  <c r="V25" i="40"/>
  <c r="S25" i="40"/>
  <c r="T24" i="40"/>
  <c r="U24" i="40"/>
  <c r="V24" i="40"/>
  <c r="S24" i="40"/>
  <c r="T21" i="40"/>
  <c r="U21" i="40"/>
  <c r="V21" i="40"/>
  <c r="S21" i="40"/>
  <c r="T20" i="40"/>
  <c r="U20" i="40"/>
  <c r="V20" i="40"/>
  <c r="S20" i="40"/>
  <c r="T19" i="40"/>
  <c r="U19" i="40"/>
  <c r="V19" i="40"/>
  <c r="S19" i="40"/>
  <c r="S11" i="40"/>
  <c r="T11" i="40"/>
  <c r="U11" i="40"/>
  <c r="S12" i="40"/>
  <c r="T12" i="40"/>
  <c r="U12" i="40"/>
  <c r="V12" i="40"/>
  <c r="J35" i="38"/>
  <c r="J34" i="38"/>
  <c r="J33" i="38"/>
  <c r="J26" i="38"/>
  <c r="J25" i="38"/>
  <c r="J24" i="38"/>
  <c r="J21" i="38"/>
  <c r="J20" i="38"/>
  <c r="J19" i="38"/>
  <c r="J11" i="38"/>
  <c r="J12" i="38"/>
  <c r="J10" i="38"/>
  <c r="R16" i="41"/>
  <c r="C16" i="41"/>
  <c r="AJ31" i="49"/>
  <c r="AJ30" i="49"/>
  <c r="AJ29" i="49"/>
  <c r="AJ23" i="49"/>
  <c r="AJ22" i="49"/>
  <c r="AJ21" i="49"/>
  <c r="AJ15" i="49"/>
  <c r="AJ14" i="49"/>
  <c r="AJ13" i="49"/>
  <c r="AF31" i="49"/>
  <c r="AF30" i="49"/>
  <c r="AF29" i="49"/>
  <c r="AF23" i="49"/>
  <c r="AF22" i="49"/>
  <c r="AF21" i="49"/>
  <c r="AF14" i="49"/>
  <c r="AF15" i="49"/>
  <c r="AF13" i="49"/>
  <c r="Z31" i="49"/>
  <c r="AA31" i="49"/>
  <c r="Z30" i="49"/>
  <c r="AA30" i="49"/>
  <c r="Z29" i="49"/>
  <c r="AA29" i="49"/>
  <c r="Z23" i="49"/>
  <c r="AA23" i="49"/>
  <c r="Z22" i="49"/>
  <c r="AA22" i="49"/>
  <c r="Z21" i="49"/>
  <c r="AA21" i="49"/>
  <c r="Z14" i="49"/>
  <c r="AA14" i="49"/>
  <c r="Z15" i="49"/>
  <c r="AA15" i="49"/>
  <c r="Z13" i="49"/>
  <c r="AA13" i="49"/>
  <c r="X31" i="49"/>
  <c r="X30" i="49"/>
  <c r="X29" i="49"/>
  <c r="X23" i="49"/>
  <c r="X22" i="49"/>
  <c r="X21" i="49"/>
  <c r="X14" i="49"/>
  <c r="X15" i="49"/>
  <c r="X13" i="49"/>
  <c r="N31" i="49"/>
  <c r="N30" i="49"/>
  <c r="N29" i="49"/>
  <c r="N23" i="49"/>
  <c r="N22" i="49"/>
  <c r="N21" i="49"/>
  <c r="N14" i="49"/>
  <c r="N15" i="49"/>
  <c r="N13" i="49"/>
  <c r="AI16" i="49"/>
  <c r="AI24" i="49"/>
  <c r="AI32" i="49"/>
  <c r="AH16" i="49"/>
  <c r="AH24" i="49"/>
  <c r="AH32" i="49"/>
  <c r="AG16" i="49"/>
  <c r="AG24" i="49"/>
  <c r="AG32" i="49"/>
  <c r="AE16" i="49"/>
  <c r="AE24" i="49"/>
  <c r="AE32" i="49"/>
  <c r="AD16" i="49"/>
  <c r="AD24" i="49"/>
  <c r="AD32" i="49"/>
  <c r="AC16" i="49"/>
  <c r="AC24" i="49"/>
  <c r="AC32" i="49"/>
  <c r="Y13" i="49"/>
  <c r="Y14" i="49"/>
  <c r="Y15" i="49"/>
  <c r="Y21" i="49"/>
  <c r="Y22" i="49"/>
  <c r="Y23" i="49"/>
  <c r="Y29" i="49"/>
  <c r="Y30" i="49"/>
  <c r="Y31" i="49"/>
  <c r="W16" i="49"/>
  <c r="W24" i="49"/>
  <c r="W32" i="49"/>
  <c r="V16" i="49"/>
  <c r="V24" i="49"/>
  <c r="V32" i="49"/>
  <c r="U16" i="49"/>
  <c r="U24" i="49"/>
  <c r="U32" i="49"/>
  <c r="S16" i="49"/>
  <c r="S24" i="49"/>
  <c r="S32" i="49"/>
  <c r="O16" i="49"/>
  <c r="O24" i="49"/>
  <c r="O32" i="49"/>
  <c r="M16" i="49"/>
  <c r="M24" i="49"/>
  <c r="M32" i="49"/>
  <c r="L16" i="49"/>
  <c r="L24" i="49"/>
  <c r="L32" i="49"/>
  <c r="K16" i="49"/>
  <c r="K24" i="49"/>
  <c r="K32" i="49"/>
  <c r="I16" i="49"/>
  <c r="I24" i="49"/>
  <c r="I32" i="49"/>
  <c r="C16" i="49"/>
  <c r="C24" i="49"/>
  <c r="C32" i="49"/>
  <c r="S35" i="52"/>
  <c r="T35" i="52"/>
  <c r="U35" i="52"/>
  <c r="R35" i="52"/>
  <c r="Q35" i="52"/>
  <c r="S34" i="52"/>
  <c r="T34" i="52"/>
  <c r="U34" i="52"/>
  <c r="R34" i="52"/>
  <c r="Q34" i="52"/>
  <c r="S33" i="52"/>
  <c r="T33" i="52"/>
  <c r="U33" i="52"/>
  <c r="R33" i="52"/>
  <c r="Q33" i="52"/>
  <c r="S26" i="52"/>
  <c r="T26" i="52"/>
  <c r="U26" i="52"/>
  <c r="R26" i="52"/>
  <c r="Q26" i="52"/>
  <c r="S25" i="52"/>
  <c r="T25" i="52"/>
  <c r="U25" i="52"/>
  <c r="R25" i="52"/>
  <c r="Q25" i="52"/>
  <c r="S24" i="52"/>
  <c r="T24" i="52"/>
  <c r="U24" i="52"/>
  <c r="R24" i="52"/>
  <c r="Q24" i="52"/>
  <c r="S21" i="52"/>
  <c r="T21" i="52"/>
  <c r="U21" i="52"/>
  <c r="R21" i="52"/>
  <c r="Q21" i="52"/>
  <c r="S20" i="52"/>
  <c r="T20" i="52"/>
  <c r="U20" i="52"/>
  <c r="R20" i="52"/>
  <c r="Q20" i="52"/>
  <c r="S19" i="52"/>
  <c r="T19" i="52"/>
  <c r="U19" i="52"/>
  <c r="R19" i="52"/>
  <c r="Q19" i="52"/>
  <c r="Q11" i="52"/>
  <c r="R11" i="52"/>
  <c r="S11" i="52"/>
  <c r="T11" i="52"/>
  <c r="U11" i="52"/>
  <c r="Q12" i="52"/>
  <c r="R12" i="52"/>
  <c r="S12" i="52"/>
  <c r="T12" i="52"/>
  <c r="U12" i="52"/>
  <c r="AB30" i="51"/>
  <c r="AC30" i="51"/>
  <c r="AD30" i="51"/>
  <c r="AA30" i="51"/>
  <c r="AB29" i="51"/>
  <c r="AC29" i="51"/>
  <c r="AD29" i="51"/>
  <c r="AA29" i="51"/>
  <c r="AB28" i="51"/>
  <c r="AC28" i="51"/>
  <c r="AD28" i="51"/>
  <c r="AA28" i="51"/>
  <c r="AB22" i="51"/>
  <c r="AC22" i="51"/>
  <c r="AD22" i="51"/>
  <c r="AA22" i="51"/>
  <c r="AB21" i="51"/>
  <c r="AC21" i="51"/>
  <c r="AD21" i="51"/>
  <c r="AA21" i="51"/>
  <c r="AB20" i="51"/>
  <c r="AC20" i="51"/>
  <c r="AD20" i="51"/>
  <c r="AA20" i="51"/>
  <c r="AB12" i="51"/>
  <c r="P33" i="29"/>
  <c r="AH15" i="51"/>
  <c r="AH23" i="51"/>
  <c r="AH31" i="51"/>
  <c r="AI15" i="51"/>
  <c r="AI23" i="51"/>
  <c r="AI31" i="51"/>
  <c r="AJ15" i="51"/>
  <c r="AJ23" i="51"/>
  <c r="AJ31" i="51"/>
  <c r="M15" i="51"/>
  <c r="M23" i="51"/>
  <c r="M31" i="51"/>
  <c r="AG31" i="51"/>
  <c r="X31" i="51"/>
  <c r="W31" i="51"/>
  <c r="V31" i="51"/>
  <c r="U31" i="51"/>
  <c r="T31" i="51"/>
  <c r="P31" i="51"/>
  <c r="L31" i="51"/>
  <c r="K31" i="51"/>
  <c r="J31" i="51"/>
  <c r="I31" i="51"/>
  <c r="AG23" i="51"/>
  <c r="X23" i="51"/>
  <c r="W23" i="51"/>
  <c r="V23" i="51"/>
  <c r="U23" i="51"/>
  <c r="T23" i="51"/>
  <c r="P23" i="51"/>
  <c r="L23" i="51"/>
  <c r="K23" i="51"/>
  <c r="J23" i="51"/>
  <c r="I23" i="51"/>
  <c r="J15" i="51"/>
  <c r="K15" i="51"/>
  <c r="L15" i="51"/>
  <c r="P15" i="51"/>
  <c r="T15" i="51"/>
  <c r="U15" i="51"/>
  <c r="V15" i="51"/>
  <c r="W15" i="51"/>
  <c r="X15" i="51"/>
  <c r="AA12" i="51"/>
  <c r="AA13" i="51"/>
  <c r="AA14" i="51"/>
  <c r="AB13" i="51"/>
  <c r="AB14" i="51"/>
  <c r="AC12" i="51"/>
  <c r="AC13" i="51"/>
  <c r="AC14" i="51"/>
  <c r="AD12" i="51"/>
  <c r="AD13" i="51"/>
  <c r="AD14" i="51"/>
  <c r="AG15" i="51"/>
  <c r="R23" i="41"/>
  <c r="R29" i="41"/>
  <c r="K10" i="52"/>
  <c r="Q10" i="52"/>
  <c r="R10" i="52"/>
  <c r="S10" i="52"/>
  <c r="T10" i="52"/>
  <c r="U10" i="52"/>
  <c r="AA10" i="52"/>
  <c r="AF10" i="52"/>
  <c r="K11" i="52"/>
  <c r="AA11" i="52"/>
  <c r="AF11" i="52"/>
  <c r="K12" i="52"/>
  <c r="AA12" i="52"/>
  <c r="AF12" i="52"/>
  <c r="H13" i="52"/>
  <c r="I13" i="52"/>
  <c r="J13" i="52"/>
  <c r="M13" i="52"/>
  <c r="N13" i="52"/>
  <c r="O13" i="52"/>
  <c r="P13" i="52"/>
  <c r="W13" i="52"/>
  <c r="X13" i="52"/>
  <c r="Y13" i="52"/>
  <c r="Z13" i="52"/>
  <c r="AB13" i="52"/>
  <c r="AC13" i="52"/>
  <c r="AD13" i="52"/>
  <c r="AE13" i="52"/>
  <c r="K19" i="52"/>
  <c r="AA19" i="52"/>
  <c r="AF19" i="52"/>
  <c r="K20" i="52"/>
  <c r="AA20" i="52"/>
  <c r="AF20" i="52"/>
  <c r="K21" i="52"/>
  <c r="AA21" i="52"/>
  <c r="AF21" i="52"/>
  <c r="G22" i="52"/>
  <c r="H22" i="52"/>
  <c r="I22" i="52"/>
  <c r="J22" i="52"/>
  <c r="M22" i="52"/>
  <c r="N22" i="52"/>
  <c r="O22" i="52"/>
  <c r="P22" i="52"/>
  <c r="W22" i="52"/>
  <c r="X22" i="52"/>
  <c r="Y22" i="52"/>
  <c r="Z22" i="52"/>
  <c r="AB22" i="52"/>
  <c r="AC22" i="52"/>
  <c r="AD22" i="52"/>
  <c r="AE22" i="52"/>
  <c r="K24" i="52"/>
  <c r="AA24" i="52"/>
  <c r="AF24" i="52"/>
  <c r="K25" i="52"/>
  <c r="AA25" i="52"/>
  <c r="AF25" i="52"/>
  <c r="K26" i="52"/>
  <c r="AA26" i="52"/>
  <c r="AF26" i="52"/>
  <c r="G27" i="52"/>
  <c r="H27" i="52"/>
  <c r="I27" i="52"/>
  <c r="J27" i="52"/>
  <c r="M27" i="52"/>
  <c r="N27" i="52"/>
  <c r="O27" i="52"/>
  <c r="P27" i="52"/>
  <c r="W27" i="52"/>
  <c r="X27" i="52"/>
  <c r="Y27" i="52"/>
  <c r="Z27" i="52"/>
  <c r="AB27" i="52"/>
  <c r="AC27" i="52"/>
  <c r="AD27" i="52"/>
  <c r="AE27" i="52"/>
  <c r="K33" i="52"/>
  <c r="AA33" i="52"/>
  <c r="AF33" i="52"/>
  <c r="K34" i="52"/>
  <c r="AA34" i="52"/>
  <c r="AF34" i="52"/>
  <c r="K35" i="52"/>
  <c r="AA35" i="52"/>
  <c r="AF35" i="52"/>
  <c r="G36" i="52"/>
  <c r="H36" i="52"/>
  <c r="I36" i="52"/>
  <c r="J36" i="52"/>
  <c r="M36" i="52"/>
  <c r="N36" i="52"/>
  <c r="O36" i="52"/>
  <c r="P36" i="52"/>
  <c r="W36" i="52"/>
  <c r="X36" i="52"/>
  <c r="Y36" i="52"/>
  <c r="Z36" i="52"/>
  <c r="AB36" i="52"/>
  <c r="AC36" i="52"/>
  <c r="AD36" i="52"/>
  <c r="AE36" i="52"/>
  <c r="C15" i="51"/>
  <c r="I15" i="51"/>
  <c r="C23" i="51"/>
  <c r="C31" i="51"/>
  <c r="S43" i="35"/>
  <c r="S44" i="35"/>
  <c r="S45" i="35"/>
  <c r="S48" i="35"/>
  <c r="S49" i="35"/>
  <c r="S50" i="35"/>
  <c r="I46" i="35"/>
  <c r="O46" i="35"/>
  <c r="I51" i="35"/>
  <c r="O51" i="35"/>
  <c r="J46" i="35"/>
  <c r="P46" i="35"/>
  <c r="J51" i="35"/>
  <c r="P51" i="35"/>
  <c r="K46" i="35"/>
  <c r="Q46" i="35"/>
  <c r="K51" i="35"/>
  <c r="Q51" i="35"/>
  <c r="L46" i="35"/>
  <c r="R46" i="35"/>
  <c r="L51" i="35"/>
  <c r="R51" i="35"/>
  <c r="S28" i="35"/>
  <c r="S29" i="35"/>
  <c r="S30" i="35"/>
  <c r="T28" i="35"/>
  <c r="T29" i="35"/>
  <c r="T30" i="35"/>
  <c r="U28" i="35"/>
  <c r="U29" i="35"/>
  <c r="U30" i="35"/>
  <c r="V28" i="35"/>
  <c r="V29" i="35"/>
  <c r="V30" i="35"/>
  <c r="W28" i="35"/>
  <c r="W29" i="35"/>
  <c r="W30" i="35"/>
  <c r="Y31" i="35"/>
  <c r="Z31" i="35"/>
  <c r="AA31" i="35"/>
  <c r="AB31" i="35"/>
  <c r="T18" i="35"/>
  <c r="T19" i="35"/>
  <c r="T20" i="35"/>
  <c r="U18" i="35"/>
  <c r="U19" i="35"/>
  <c r="U20" i="35"/>
  <c r="V18" i="35"/>
  <c r="V19" i="35"/>
  <c r="V20" i="35"/>
  <c r="W18" i="35"/>
  <c r="W19" i="35"/>
  <c r="W20" i="35"/>
  <c r="Y22" i="35"/>
  <c r="T9" i="35"/>
  <c r="T10" i="35"/>
  <c r="T11" i="35"/>
  <c r="U9" i="35"/>
  <c r="U10" i="35"/>
  <c r="U11" i="35"/>
  <c r="V9" i="35"/>
  <c r="V10" i="35"/>
  <c r="V11" i="35"/>
  <c r="W9" i="35"/>
  <c r="W10" i="35"/>
  <c r="W11" i="35"/>
  <c r="Y13" i="35"/>
  <c r="Z13" i="35"/>
  <c r="AA13" i="35"/>
  <c r="AB13" i="35"/>
  <c r="AC9" i="35"/>
  <c r="AC10" i="35"/>
  <c r="AC11" i="35"/>
  <c r="AD13" i="35"/>
  <c r="AE13" i="35"/>
  <c r="AF13" i="35"/>
  <c r="AG13" i="35"/>
  <c r="T12" i="35"/>
  <c r="U12" i="35"/>
  <c r="V12" i="35"/>
  <c r="W12" i="35"/>
  <c r="T21" i="35"/>
  <c r="U21" i="35"/>
  <c r="V21" i="35"/>
  <c r="W21" i="35"/>
  <c r="T33" i="35"/>
  <c r="U33" i="35"/>
  <c r="V33" i="35"/>
  <c r="W33" i="35"/>
  <c r="T34" i="35"/>
  <c r="U34" i="35"/>
  <c r="V34" i="35"/>
  <c r="W34" i="35"/>
  <c r="T35" i="35"/>
  <c r="U35" i="35"/>
  <c r="V35" i="35"/>
  <c r="W35" i="35"/>
  <c r="I36" i="35"/>
  <c r="O36" i="35"/>
  <c r="J36" i="35"/>
  <c r="P36" i="35"/>
  <c r="K36" i="35"/>
  <c r="Q36" i="35"/>
  <c r="L36" i="35"/>
  <c r="R36" i="35"/>
  <c r="I31" i="35"/>
  <c r="O31" i="35"/>
  <c r="J31" i="35"/>
  <c r="P31" i="35"/>
  <c r="K31" i="35"/>
  <c r="Q31" i="35"/>
  <c r="L31" i="35"/>
  <c r="R31" i="35"/>
  <c r="T43" i="35"/>
  <c r="U43" i="35"/>
  <c r="V43" i="35"/>
  <c r="W43" i="35"/>
  <c r="T44" i="35"/>
  <c r="U44" i="35"/>
  <c r="V44" i="35"/>
  <c r="W44" i="35"/>
  <c r="T45" i="35"/>
  <c r="U45" i="35"/>
  <c r="V45" i="35"/>
  <c r="W45" i="35"/>
  <c r="T47" i="35"/>
  <c r="U47" i="35"/>
  <c r="V47" i="35"/>
  <c r="W47" i="35"/>
  <c r="T48" i="35"/>
  <c r="U48" i="35"/>
  <c r="V48" i="35"/>
  <c r="W48" i="35"/>
  <c r="T49" i="35"/>
  <c r="U49" i="35"/>
  <c r="V49" i="35"/>
  <c r="W49" i="35"/>
  <c r="T50" i="35"/>
  <c r="U50" i="35"/>
  <c r="V50" i="35"/>
  <c r="W50" i="35"/>
  <c r="T57" i="35"/>
  <c r="U57" i="35"/>
  <c r="V57" i="35"/>
  <c r="W57" i="35"/>
  <c r="T58" i="35"/>
  <c r="U58" i="35"/>
  <c r="V58" i="35"/>
  <c r="W58" i="35"/>
  <c r="T59" i="35"/>
  <c r="U59" i="35"/>
  <c r="V59" i="35"/>
  <c r="W59" i="35"/>
  <c r="I60" i="35"/>
  <c r="O60" i="35"/>
  <c r="J60" i="35"/>
  <c r="P60" i="35"/>
  <c r="K60" i="35"/>
  <c r="Q60" i="35"/>
  <c r="L60" i="35"/>
  <c r="R60" i="35"/>
  <c r="I13" i="35"/>
  <c r="I22" i="35"/>
  <c r="O13" i="35"/>
  <c r="O22" i="35"/>
  <c r="J13" i="35"/>
  <c r="J22" i="35"/>
  <c r="P13" i="35"/>
  <c r="P22" i="35"/>
  <c r="K13" i="35"/>
  <c r="K22" i="35"/>
  <c r="Q13" i="35"/>
  <c r="Q22" i="35"/>
  <c r="L13" i="35"/>
  <c r="L22" i="35"/>
  <c r="R13" i="35"/>
  <c r="R22" i="35"/>
  <c r="P12" i="29"/>
  <c r="J13" i="29"/>
  <c r="M13" i="29" s="1"/>
  <c r="N13" i="29" s="1"/>
  <c r="J14" i="29"/>
  <c r="M14" i="29" s="1"/>
  <c r="N14" i="29" s="1"/>
  <c r="J15" i="29"/>
  <c r="M15" i="29" s="1"/>
  <c r="N15" i="29" s="1"/>
  <c r="P15" i="29" s="1"/>
  <c r="J16" i="29"/>
  <c r="M16" i="29" s="1"/>
  <c r="N16" i="29" s="1"/>
  <c r="P16" i="29" s="1"/>
  <c r="J17" i="29"/>
  <c r="M17" i="29" s="1"/>
  <c r="N17" i="29" s="1"/>
  <c r="P17" i="29" s="1"/>
  <c r="J18" i="29"/>
  <c r="M18" i="29" s="1"/>
  <c r="N18" i="29" s="1"/>
  <c r="J19" i="29"/>
  <c r="M19" i="29" s="1"/>
  <c r="N19" i="29" s="1"/>
  <c r="P19" i="29" s="1"/>
  <c r="J20" i="29"/>
  <c r="M20" i="29" s="1"/>
  <c r="N20" i="29" s="1"/>
  <c r="J21" i="29"/>
  <c r="M21" i="29" s="1"/>
  <c r="N21" i="29" s="1"/>
  <c r="J22" i="29"/>
  <c r="M22" i="29" s="1"/>
  <c r="N22" i="29" s="1"/>
  <c r="P22" i="29" s="1"/>
  <c r="J23" i="29"/>
  <c r="M23" i="29" s="1"/>
  <c r="N23" i="29" s="1"/>
  <c r="P23" i="29" s="1"/>
  <c r="J24" i="29"/>
  <c r="M24" i="29" s="1"/>
  <c r="J25" i="29"/>
  <c r="M25" i="29" s="1"/>
  <c r="N25" i="29" s="1"/>
  <c r="P25" i="29" s="1"/>
  <c r="J26" i="29"/>
  <c r="M26" i="29" s="1"/>
  <c r="N26" i="29" s="1"/>
  <c r="P26" i="29" s="1"/>
  <c r="J27" i="29"/>
  <c r="M27" i="29" s="1"/>
  <c r="N27" i="29" s="1"/>
  <c r="P27" i="29" s="1"/>
  <c r="J28" i="29"/>
  <c r="M28" i="29" s="1"/>
  <c r="N28" i="29" s="1"/>
  <c r="P28" i="29" s="1"/>
  <c r="Z13" i="38"/>
  <c r="Z22" i="38"/>
  <c r="Z27" i="38"/>
  <c r="Z36" i="38"/>
  <c r="Y13" i="38"/>
  <c r="Y22" i="38"/>
  <c r="Y27" i="38"/>
  <c r="Y36" i="38"/>
  <c r="X13" i="38"/>
  <c r="X22" i="38"/>
  <c r="X27" i="38"/>
  <c r="X36" i="38"/>
  <c r="V13" i="38"/>
  <c r="V22" i="38"/>
  <c r="V27" i="38"/>
  <c r="V36" i="38"/>
  <c r="U13" i="38"/>
  <c r="U22" i="38"/>
  <c r="U27" i="38"/>
  <c r="U36" i="38"/>
  <c r="T13" i="38"/>
  <c r="T22" i="38"/>
  <c r="T27" i="38"/>
  <c r="T36" i="38"/>
  <c r="P10" i="38"/>
  <c r="P11" i="38"/>
  <c r="P12" i="38"/>
  <c r="N13" i="38"/>
  <c r="N22" i="38"/>
  <c r="N27" i="38"/>
  <c r="N36" i="38"/>
  <c r="M13" i="38"/>
  <c r="M22" i="38"/>
  <c r="M27" i="38"/>
  <c r="M36" i="38"/>
  <c r="L13" i="38"/>
  <c r="L22" i="38"/>
  <c r="L27" i="38"/>
  <c r="L36" i="38"/>
  <c r="I13" i="38"/>
  <c r="I22" i="38"/>
  <c r="I27" i="38"/>
  <c r="I36" i="38"/>
  <c r="H13" i="38"/>
  <c r="H22" i="38"/>
  <c r="H27" i="38"/>
  <c r="H36" i="38"/>
  <c r="G13" i="38"/>
  <c r="G22" i="38"/>
  <c r="G27" i="38"/>
  <c r="G36" i="38"/>
  <c r="C23" i="41"/>
  <c r="C29" i="41"/>
  <c r="P16" i="41"/>
  <c r="P23" i="41"/>
  <c r="P29" i="41"/>
  <c r="H13" i="40"/>
  <c r="H22" i="40"/>
  <c r="H27" i="40"/>
  <c r="H36" i="40"/>
  <c r="I13" i="40"/>
  <c r="I22" i="40"/>
  <c r="I27" i="40"/>
  <c r="I36" i="40"/>
  <c r="J13" i="40"/>
  <c r="J22" i="40"/>
  <c r="J27" i="40"/>
  <c r="J36" i="40"/>
  <c r="K10" i="40"/>
  <c r="K11" i="40"/>
  <c r="K12" i="40"/>
  <c r="K19" i="40"/>
  <c r="K20" i="40"/>
  <c r="K21" i="40"/>
  <c r="K24" i="40"/>
  <c r="K25" i="40"/>
  <c r="K26" i="40"/>
  <c r="K33" i="40"/>
  <c r="K34" i="40"/>
  <c r="K35" i="40"/>
  <c r="L13" i="40"/>
  <c r="L22" i="40"/>
  <c r="L27" i="40"/>
  <c r="L36" i="40"/>
  <c r="O13" i="40"/>
  <c r="O22" i="40"/>
  <c r="O27" i="40"/>
  <c r="O36" i="40"/>
  <c r="P13" i="40"/>
  <c r="P22" i="40"/>
  <c r="P27" i="40"/>
  <c r="P36" i="40"/>
  <c r="Q13" i="40"/>
  <c r="Q22" i="40"/>
  <c r="Q27" i="40"/>
  <c r="Q36" i="40"/>
  <c r="R10" i="40"/>
  <c r="R11" i="40"/>
  <c r="R12" i="40"/>
  <c r="R19" i="40"/>
  <c r="R20" i="40"/>
  <c r="R21" i="40"/>
  <c r="R24" i="40"/>
  <c r="R25" i="40"/>
  <c r="R26" i="40"/>
  <c r="R33" i="40"/>
  <c r="R34" i="40"/>
  <c r="R35" i="40"/>
  <c r="T10" i="40"/>
  <c r="U10" i="40"/>
  <c r="V10" i="40"/>
  <c r="X13" i="40"/>
  <c r="X22" i="40"/>
  <c r="X27" i="40"/>
  <c r="X36" i="40"/>
  <c r="AA13" i="40"/>
  <c r="AA22" i="40"/>
  <c r="AA27" i="40"/>
  <c r="AA36" i="40"/>
  <c r="AB13" i="40"/>
  <c r="AB22" i="40"/>
  <c r="AB27" i="40"/>
  <c r="AB36" i="40"/>
  <c r="AC13" i="40"/>
  <c r="AC22" i="40"/>
  <c r="AC27" i="40"/>
  <c r="AC36" i="40"/>
  <c r="AD10" i="40"/>
  <c r="AD11" i="40"/>
  <c r="AD12" i="40"/>
  <c r="AE22" i="40"/>
  <c r="AE27" i="40"/>
  <c r="AE36" i="40"/>
  <c r="AE13" i="40"/>
  <c r="AH22" i="40"/>
  <c r="AH27" i="40"/>
  <c r="AH36" i="40"/>
  <c r="AH13" i="40"/>
  <c r="AI22" i="40"/>
  <c r="AI27" i="40"/>
  <c r="AI36" i="40"/>
  <c r="AI13" i="40"/>
  <c r="AJ22" i="40"/>
  <c r="AJ27" i="40"/>
  <c r="AJ36" i="40"/>
  <c r="AJ13" i="40"/>
  <c r="AK10" i="40"/>
  <c r="AK11" i="40"/>
  <c r="AK12" i="40"/>
  <c r="E13" i="40"/>
  <c r="E22" i="40"/>
  <c r="E27" i="40"/>
  <c r="E36" i="40"/>
  <c r="AH59" i="35"/>
  <c r="AC59" i="35"/>
  <c r="S59" i="35"/>
  <c r="M59" i="35"/>
  <c r="AH58" i="35"/>
  <c r="AC58" i="35"/>
  <c r="S58" i="35"/>
  <c r="M58" i="35"/>
  <c r="AH57" i="35"/>
  <c r="AC57" i="35"/>
  <c r="S57" i="35"/>
  <c r="M57" i="35"/>
  <c r="AH50" i="35"/>
  <c r="AC50" i="35"/>
  <c r="M50" i="35"/>
  <c r="AH49" i="35"/>
  <c r="AC49" i="35"/>
  <c r="M49" i="35"/>
  <c r="AH48" i="35"/>
  <c r="AC48" i="35"/>
  <c r="M48" i="35"/>
  <c r="AH45" i="35"/>
  <c r="AC45" i="35"/>
  <c r="M45" i="35"/>
  <c r="AH44" i="35"/>
  <c r="AC44" i="35"/>
  <c r="M44" i="35"/>
  <c r="AH43" i="35"/>
  <c r="AC43" i="35"/>
  <c r="M43" i="35"/>
  <c r="AH35" i="35"/>
  <c r="AC35" i="35"/>
  <c r="S35" i="35"/>
  <c r="M35" i="35"/>
  <c r="AH34" i="35"/>
  <c r="AC34" i="35"/>
  <c r="S34" i="35"/>
  <c r="M34" i="35"/>
  <c r="AH33" i="35"/>
  <c r="AC33" i="35"/>
  <c r="S33" i="35"/>
  <c r="M33" i="35"/>
  <c r="AH30" i="35"/>
  <c r="AC30" i="35"/>
  <c r="M30" i="35"/>
  <c r="AH29" i="35"/>
  <c r="AC29" i="35"/>
  <c r="M29" i="35"/>
  <c r="AH28" i="35"/>
  <c r="AC28" i="35"/>
  <c r="M28" i="35"/>
  <c r="AH20" i="35"/>
  <c r="AC20" i="35"/>
  <c r="S20" i="35"/>
  <c r="M20" i="35"/>
  <c r="AH19" i="35"/>
  <c r="AC19" i="35"/>
  <c r="S19" i="35"/>
  <c r="M19" i="35"/>
  <c r="AH18" i="35"/>
  <c r="AC18" i="35"/>
  <c r="S18" i="35"/>
  <c r="M18" i="35"/>
  <c r="S9" i="35"/>
  <c r="S10" i="35"/>
  <c r="S11" i="35"/>
  <c r="W12" i="33"/>
  <c r="W13" i="33"/>
  <c r="W14" i="33"/>
  <c r="W17" i="33"/>
  <c r="W18" i="33"/>
  <c r="W19" i="33"/>
  <c r="W26" i="33"/>
  <c r="W27" i="33"/>
  <c r="W28" i="33"/>
  <c r="U12" i="33"/>
  <c r="V12" i="33"/>
  <c r="U13" i="33"/>
  <c r="V13" i="33"/>
  <c r="U14" i="33"/>
  <c r="V14" i="33"/>
  <c r="U17" i="33"/>
  <c r="V17" i="33"/>
  <c r="U18" i="33"/>
  <c r="V18" i="33"/>
  <c r="U19" i="33"/>
  <c r="V19" i="33"/>
  <c r="U26" i="33"/>
  <c r="V26" i="33"/>
  <c r="U27" i="33"/>
  <c r="V27" i="33"/>
  <c r="U28" i="33"/>
  <c r="V28" i="33"/>
  <c r="Y15" i="33"/>
  <c r="Y20" i="33"/>
  <c r="Y29" i="33"/>
  <c r="Z15" i="33"/>
  <c r="Z20" i="33"/>
  <c r="Z29" i="33"/>
  <c r="AA15" i="33"/>
  <c r="AA20" i="33"/>
  <c r="AA29" i="33"/>
  <c r="AB15" i="33"/>
  <c r="AB20" i="33"/>
  <c r="AB29" i="33"/>
  <c r="AC12" i="33"/>
  <c r="AC13" i="33"/>
  <c r="AC14" i="33"/>
  <c r="AC17" i="33"/>
  <c r="AC18" i="33"/>
  <c r="AC19" i="33"/>
  <c r="AC26" i="33"/>
  <c r="AC27" i="33"/>
  <c r="AC28" i="33"/>
  <c r="AD15" i="33"/>
  <c r="AD20" i="33"/>
  <c r="AD29" i="33"/>
  <c r="AE15" i="33"/>
  <c r="AE20" i="33"/>
  <c r="AE29" i="33"/>
  <c r="AF15" i="33"/>
  <c r="AF20" i="33"/>
  <c r="AF29" i="33"/>
  <c r="AG15" i="33"/>
  <c r="AG20" i="33"/>
  <c r="AG29" i="33"/>
  <c r="AH12" i="33"/>
  <c r="AH13" i="33"/>
  <c r="AH14" i="33"/>
  <c r="AH17" i="33"/>
  <c r="AH18" i="33"/>
  <c r="AH19" i="33"/>
  <c r="AH26" i="33"/>
  <c r="AH27" i="33"/>
  <c r="AH28" i="33"/>
  <c r="T28" i="33"/>
  <c r="S28" i="33"/>
  <c r="M28" i="33"/>
  <c r="T27" i="33"/>
  <c r="S27" i="33"/>
  <c r="M27" i="33"/>
  <c r="T26" i="33"/>
  <c r="S26" i="33"/>
  <c r="M26" i="33"/>
  <c r="T19" i="33"/>
  <c r="S19" i="33"/>
  <c r="M19" i="33"/>
  <c r="T18" i="33"/>
  <c r="S18" i="33"/>
  <c r="M18" i="33"/>
  <c r="T17" i="33"/>
  <c r="S17" i="33"/>
  <c r="M17" i="33"/>
  <c r="T14" i="33"/>
  <c r="S14" i="33"/>
  <c r="M14" i="33"/>
  <c r="T13" i="33"/>
  <c r="S13" i="33"/>
  <c r="M13" i="33"/>
  <c r="T12" i="33"/>
  <c r="S12" i="33"/>
  <c r="M12" i="33"/>
  <c r="Y51" i="35"/>
  <c r="Z51" i="35"/>
  <c r="AA51" i="35"/>
  <c r="AB51" i="35"/>
  <c r="AD51" i="35"/>
  <c r="AE51" i="35"/>
  <c r="AF51" i="35"/>
  <c r="AG51" i="35"/>
  <c r="Y46" i="35"/>
  <c r="Z46" i="35"/>
  <c r="AA46" i="35"/>
  <c r="AB46" i="35"/>
  <c r="AD46" i="35"/>
  <c r="AE46" i="35"/>
  <c r="AF46" i="35"/>
  <c r="AG46" i="35"/>
  <c r="Z22" i="35"/>
  <c r="AA22" i="35"/>
  <c r="AB22" i="35"/>
  <c r="AD22" i="35"/>
  <c r="AE22" i="35"/>
  <c r="AF22" i="35"/>
  <c r="AG22" i="35"/>
  <c r="AH9" i="35"/>
  <c r="AH10" i="35"/>
  <c r="AH11" i="35"/>
  <c r="AD31" i="35"/>
  <c r="AE31" i="35"/>
  <c r="AF31" i="35"/>
  <c r="AG31" i="35"/>
  <c r="Y36" i="35"/>
  <c r="Z36" i="35"/>
  <c r="AA36" i="35"/>
  <c r="AB36" i="35"/>
  <c r="AD36" i="35"/>
  <c r="AE36" i="35"/>
  <c r="AF36" i="35"/>
  <c r="AG36" i="35"/>
  <c r="Y60" i="35"/>
  <c r="Z60" i="35"/>
  <c r="AA60" i="35"/>
  <c r="AB60" i="35"/>
  <c r="AD60" i="35"/>
  <c r="AE60" i="35"/>
  <c r="AF60" i="35"/>
  <c r="AG60" i="35"/>
  <c r="M11" i="35"/>
  <c r="M10" i="35"/>
  <c r="M9" i="35"/>
  <c r="V46" i="18"/>
  <c r="U46" i="18"/>
  <c r="T46" i="18"/>
  <c r="V45" i="18"/>
  <c r="U45" i="18"/>
  <c r="T45" i="18"/>
  <c r="V44" i="18"/>
  <c r="U44" i="18"/>
  <c r="T44" i="18"/>
  <c r="V37" i="18"/>
  <c r="U37" i="18"/>
  <c r="T37" i="18"/>
  <c r="V36" i="18"/>
  <c r="U36" i="18"/>
  <c r="T36" i="18"/>
  <c r="V35" i="18"/>
  <c r="U35" i="18"/>
  <c r="T35" i="18"/>
  <c r="V32" i="18"/>
  <c r="U32" i="18"/>
  <c r="T32" i="18"/>
  <c r="V31" i="18"/>
  <c r="U31" i="18"/>
  <c r="T31" i="18"/>
  <c r="V30" i="18"/>
  <c r="U30" i="18"/>
  <c r="T30" i="18"/>
  <c r="V21" i="18"/>
  <c r="U21" i="18"/>
  <c r="T21" i="18"/>
  <c r="V20" i="18"/>
  <c r="U20" i="18"/>
  <c r="T20" i="18"/>
  <c r="V19" i="18"/>
  <c r="U19" i="18"/>
  <c r="T19" i="18"/>
  <c r="T11" i="18"/>
  <c r="U11" i="18"/>
  <c r="V11" i="18"/>
  <c r="T12" i="18"/>
  <c r="U12" i="18"/>
  <c r="V12" i="18"/>
  <c r="V10" i="18"/>
  <c r="T10" i="18"/>
  <c r="U10" i="18"/>
  <c r="AK11" i="18"/>
  <c r="AK12" i="18"/>
  <c r="AK19" i="18"/>
  <c r="AK20" i="18"/>
  <c r="AK21" i="18"/>
  <c r="AK30" i="18"/>
  <c r="AK31" i="18"/>
  <c r="AK32" i="18"/>
  <c r="AK35" i="18"/>
  <c r="AK36" i="18"/>
  <c r="AK37" i="18"/>
  <c r="AK44" i="18"/>
  <c r="AK45" i="18"/>
  <c r="AK46" i="18"/>
  <c r="AJ14" i="18"/>
  <c r="AJ23" i="18"/>
  <c r="AJ33" i="18"/>
  <c r="AJ38" i="18"/>
  <c r="AJ47" i="18"/>
  <c r="AI14" i="18"/>
  <c r="AI23" i="18"/>
  <c r="AI33" i="18"/>
  <c r="AI38" i="18"/>
  <c r="AI47" i="18"/>
  <c r="AH14" i="18"/>
  <c r="AH23" i="18"/>
  <c r="AH33" i="18"/>
  <c r="AH38" i="18"/>
  <c r="AH47" i="18"/>
  <c r="AD10" i="18"/>
  <c r="AD11" i="18"/>
  <c r="AD12" i="18"/>
  <c r="AD19" i="18"/>
  <c r="AD20" i="18"/>
  <c r="AD21" i="18"/>
  <c r="AD30" i="18"/>
  <c r="AD31" i="18"/>
  <c r="AD32" i="18"/>
  <c r="AD35" i="18"/>
  <c r="AD36" i="18"/>
  <c r="AD37" i="18"/>
  <c r="AD44" i="18"/>
  <c r="AD45" i="18"/>
  <c r="AD46" i="18"/>
  <c r="AC14" i="18"/>
  <c r="AC23" i="18"/>
  <c r="AC33" i="18"/>
  <c r="AC38" i="18"/>
  <c r="AC47" i="18"/>
  <c r="AB14" i="18"/>
  <c r="AB23" i="18"/>
  <c r="AB33" i="18"/>
  <c r="AB38" i="18"/>
  <c r="AB47" i="18"/>
  <c r="AA14" i="18"/>
  <c r="AA23" i="18"/>
  <c r="AA33" i="18"/>
  <c r="AA38" i="18"/>
  <c r="AA47" i="18"/>
  <c r="R11" i="18"/>
  <c r="R12" i="18"/>
  <c r="R19" i="18"/>
  <c r="R20" i="18"/>
  <c r="R21" i="18"/>
  <c r="R30" i="18"/>
  <c r="R31" i="18"/>
  <c r="R32" i="18"/>
  <c r="R35" i="18"/>
  <c r="R36" i="18"/>
  <c r="R37" i="18"/>
  <c r="R44" i="18"/>
  <c r="R45" i="18"/>
  <c r="R46" i="18"/>
  <c r="Q14" i="18"/>
  <c r="Q23" i="18"/>
  <c r="Q33" i="18"/>
  <c r="Q38" i="18"/>
  <c r="Q47" i="18"/>
  <c r="P14" i="18"/>
  <c r="P23" i="18"/>
  <c r="P33" i="18"/>
  <c r="P38" i="18"/>
  <c r="P47" i="18"/>
  <c r="O14" i="18"/>
  <c r="O23" i="18"/>
  <c r="O33" i="18"/>
  <c r="O38" i="18"/>
  <c r="O47" i="18"/>
  <c r="G104" i="2"/>
  <c r="G109" i="2"/>
  <c r="G117" i="2"/>
  <c r="G131" i="2"/>
  <c r="G135" i="2"/>
  <c r="G152" i="2"/>
  <c r="F104" i="2"/>
  <c r="F109" i="2"/>
  <c r="F117" i="2"/>
  <c r="F131" i="2"/>
  <c r="F135" i="2"/>
  <c r="F152" i="2"/>
  <c r="L104" i="2"/>
  <c r="L109" i="2"/>
  <c r="L117" i="2"/>
  <c r="L131" i="2"/>
  <c r="L135" i="2"/>
  <c r="L152" i="2"/>
  <c r="K104" i="2"/>
  <c r="K109" i="2"/>
  <c r="K117" i="2"/>
  <c r="K131" i="2"/>
  <c r="K135" i="2"/>
  <c r="E104" i="2"/>
  <c r="E109" i="2"/>
  <c r="E117" i="2"/>
  <c r="E131" i="2"/>
  <c r="E135" i="2"/>
  <c r="E152" i="2"/>
  <c r="J15" i="33"/>
  <c r="J20" i="33"/>
  <c r="J29" i="33"/>
  <c r="K15" i="33"/>
  <c r="K20" i="33"/>
  <c r="K29" i="33"/>
  <c r="L15" i="33"/>
  <c r="L20" i="33"/>
  <c r="L29" i="33"/>
  <c r="O15" i="33"/>
  <c r="O20" i="33"/>
  <c r="O29" i="33"/>
  <c r="P15" i="33"/>
  <c r="P20" i="33"/>
  <c r="P29" i="33"/>
  <c r="Q15" i="33"/>
  <c r="Q20" i="33"/>
  <c r="Q29" i="33"/>
  <c r="R15" i="33"/>
  <c r="R20" i="33"/>
  <c r="R29" i="33"/>
  <c r="I15" i="33"/>
  <c r="I20" i="33"/>
  <c r="I29" i="33"/>
  <c r="H14" i="18"/>
  <c r="H23" i="18"/>
  <c r="H33" i="18"/>
  <c r="H38" i="18"/>
  <c r="H47" i="18"/>
  <c r="I14" i="18"/>
  <c r="I23" i="18"/>
  <c r="I33" i="18"/>
  <c r="I38" i="18"/>
  <c r="I47" i="18"/>
  <c r="J14" i="18"/>
  <c r="J23" i="18"/>
  <c r="J33" i="18"/>
  <c r="J38" i="18"/>
  <c r="J47" i="18"/>
  <c r="K11" i="18"/>
  <c r="K12" i="18"/>
  <c r="K19" i="18"/>
  <c r="K20" i="18"/>
  <c r="K21" i="18"/>
  <c r="K30" i="18"/>
  <c r="K31" i="18"/>
  <c r="K32" i="18"/>
  <c r="K35" i="18"/>
  <c r="K36" i="18"/>
  <c r="K37" i="18"/>
  <c r="K44" i="18"/>
  <c r="K45" i="18"/>
  <c r="K46" i="18"/>
  <c r="L14" i="18"/>
  <c r="L23" i="18"/>
  <c r="L33" i="18"/>
  <c r="L38" i="18"/>
  <c r="L47" i="18"/>
  <c r="X14" i="18"/>
  <c r="X23" i="18"/>
  <c r="X33" i="18"/>
  <c r="X38" i="18"/>
  <c r="X47" i="18"/>
  <c r="AE14" i="18"/>
  <c r="AE23" i="18"/>
  <c r="AE33" i="18"/>
  <c r="AE38" i="18"/>
  <c r="AE47" i="18"/>
  <c r="G10" i="6"/>
  <c r="H10" i="6" s="1"/>
  <c r="G11" i="6"/>
  <c r="H11" i="6" s="1"/>
  <c r="G12" i="6"/>
  <c r="H12" i="6" s="1"/>
  <c r="G13" i="6"/>
  <c r="H13" i="6" s="1"/>
  <c r="G9" i="7"/>
  <c r="K9" i="7" s="1"/>
  <c r="M9" i="7" s="1"/>
  <c r="G10" i="7"/>
  <c r="K10" i="7" s="1"/>
  <c r="M10" i="7" s="1"/>
  <c r="G11" i="7"/>
  <c r="K11" i="7" s="1"/>
  <c r="M11" i="7" s="1"/>
  <c r="G12" i="7"/>
  <c r="K12" i="7" s="1"/>
  <c r="M12" i="7" s="1"/>
  <c r="G13" i="7"/>
  <c r="K13" i="7" s="1"/>
  <c r="M13" i="7" s="1"/>
  <c r="G14" i="7"/>
  <c r="K14" i="7" s="1"/>
  <c r="M14" i="7" s="1"/>
  <c r="H10" i="5"/>
  <c r="H11" i="5"/>
  <c r="I11" i="5" s="1"/>
  <c r="H12" i="5"/>
  <c r="I12" i="5" s="1"/>
  <c r="E13" i="5"/>
  <c r="H16" i="5"/>
  <c r="I16" i="5" s="1"/>
  <c r="H17" i="5"/>
  <c r="I17" i="5" s="1"/>
  <c r="H18" i="5"/>
  <c r="I18" i="5" s="1"/>
  <c r="G30" i="29"/>
  <c r="W28" i="41"/>
  <c r="M16" i="41"/>
  <c r="G10" i="26"/>
  <c r="G16" i="26"/>
  <c r="E16" i="26"/>
  <c r="I20" i="26"/>
  <c r="I15" i="26"/>
  <c r="I19" i="26"/>
  <c r="I21" i="26"/>
  <c r="I14" i="26"/>
  <c r="I13" i="26"/>
  <c r="D42" i="66"/>
  <c r="D46" i="66" l="1"/>
  <c r="AB37" i="35"/>
  <c r="AH33" i="51"/>
  <c r="H232" i="2"/>
  <c r="N34" i="34"/>
  <c r="H14" i="29"/>
  <c r="P14" i="29" s="1"/>
  <c r="S35" i="38"/>
  <c r="V27" i="41"/>
  <c r="Y27" i="41" s="1"/>
  <c r="Z27" i="41" s="1"/>
  <c r="AB27" i="41" s="1"/>
  <c r="AA12" i="34"/>
  <c r="Q56" i="34"/>
  <c r="Q28" i="34"/>
  <c r="L27" i="41"/>
  <c r="N27" i="41" s="1"/>
  <c r="O27" i="41" s="1"/>
  <c r="Q27" i="41" s="1"/>
  <c r="AD27" i="41"/>
  <c r="AK13" i="41"/>
  <c r="W22" i="35"/>
  <c r="X32" i="49"/>
  <c r="AB29" i="49"/>
  <c r="I1360" i="2"/>
  <c r="AM33" i="51"/>
  <c r="N32" i="49"/>
  <c r="I1495" i="2"/>
  <c r="U48" i="34"/>
  <c r="H1237" i="2"/>
  <c r="AR30" i="41"/>
  <c r="H1440" i="2"/>
  <c r="H1280" i="2"/>
  <c r="U36" i="35"/>
  <c r="W13" i="35"/>
  <c r="AC39" i="18"/>
  <c r="AC49" i="18" s="1"/>
  <c r="C34" i="49"/>
  <c r="AG34" i="49"/>
  <c r="N24" i="29"/>
  <c r="P24" i="29" s="1"/>
  <c r="AJ32" i="49"/>
  <c r="AA37" i="35"/>
  <c r="I800" i="2"/>
  <c r="I960" i="2"/>
  <c r="W21" i="41"/>
  <c r="Y21" i="41" s="1"/>
  <c r="Z21" i="41" s="1"/>
  <c r="AB21" i="41" s="1"/>
  <c r="J34" i="34"/>
  <c r="X33" i="51"/>
  <c r="Q13" i="38"/>
  <c r="J52" i="35"/>
  <c r="I22" i="26"/>
  <c r="AP33" i="51"/>
  <c r="V55" i="34"/>
  <c r="P33" i="51"/>
  <c r="X30" i="41"/>
  <c r="AC23" i="41"/>
  <c r="AJ16" i="41"/>
  <c r="W14" i="41"/>
  <c r="Y14" i="41" s="1"/>
  <c r="Z14" i="41" s="1"/>
  <c r="AB14" i="41" s="1"/>
  <c r="M34" i="34"/>
  <c r="H21" i="29"/>
  <c r="P21" i="29" s="1"/>
  <c r="AD15" i="41"/>
  <c r="H18" i="29"/>
  <c r="P18" i="29" s="1"/>
  <c r="W26" i="41"/>
  <c r="Y26" i="41" s="1"/>
  <c r="AD26" i="41"/>
  <c r="H49" i="34"/>
  <c r="AB34" i="34"/>
  <c r="Q36" i="52"/>
  <c r="AK15" i="41"/>
  <c r="AN15" i="41" s="1"/>
  <c r="AO15" i="41" s="1"/>
  <c r="AQ15" i="41" s="1"/>
  <c r="H1120" i="2"/>
  <c r="AD14" i="41"/>
  <c r="R33" i="34"/>
  <c r="S27" i="52"/>
  <c r="AB22" i="49"/>
  <c r="K14" i="41"/>
  <c r="N14" i="41" s="1"/>
  <c r="O14" i="41" s="1"/>
  <c r="Q14" i="41" s="1"/>
  <c r="I10" i="26"/>
  <c r="AJ33" i="51"/>
  <c r="Z15" i="51"/>
  <c r="I291" i="2"/>
  <c r="H597" i="2"/>
  <c r="I872" i="2"/>
  <c r="I1331" i="2"/>
  <c r="L21" i="41"/>
  <c r="N21" i="41" s="1"/>
  <c r="O21" i="41" s="1"/>
  <c r="Q21" i="41" s="1"/>
  <c r="X12" i="33"/>
  <c r="V19" i="52"/>
  <c r="H560" i="2"/>
  <c r="U29" i="41"/>
  <c r="AD21" i="41"/>
  <c r="P28" i="52"/>
  <c r="P38" i="52" s="1"/>
  <c r="X29" i="35"/>
  <c r="AB15" i="49"/>
  <c r="Z49" i="34"/>
  <c r="AC23" i="51"/>
  <c r="X57" i="35"/>
  <c r="Y52" i="35"/>
  <c r="T27" i="40"/>
  <c r="O27" i="38"/>
  <c r="AF18" i="34"/>
  <c r="X27" i="33"/>
  <c r="O28" i="40"/>
  <c r="O38" i="40" s="1"/>
  <c r="AC51" i="35"/>
  <c r="Q28" i="40"/>
  <c r="Q38" i="40" s="1"/>
  <c r="L28" i="40"/>
  <c r="L38" i="40" s="1"/>
  <c r="U22" i="40"/>
  <c r="M49" i="34"/>
  <c r="AC49" i="34"/>
  <c r="AK33" i="18"/>
  <c r="J28" i="40"/>
  <c r="J38" i="40" s="1"/>
  <c r="Q39" i="18"/>
  <c r="Q49" i="18" s="1"/>
  <c r="AJ39" i="18"/>
  <c r="AJ49" i="18" s="1"/>
  <c r="S22" i="40"/>
  <c r="S12" i="38"/>
  <c r="Y49" i="34"/>
  <c r="I211" i="2"/>
  <c r="I664" i="2"/>
  <c r="I1251" i="2"/>
  <c r="X39" i="18"/>
  <c r="X49" i="18" s="1"/>
  <c r="Z28" i="52"/>
  <c r="Z38" i="52" s="1"/>
  <c r="AD20" i="41"/>
  <c r="U23" i="41"/>
  <c r="K20" i="41"/>
  <c r="N20" i="41" s="1"/>
  <c r="X9" i="35"/>
  <c r="U51" i="35"/>
  <c r="AC34" i="49"/>
  <c r="AK14" i="41"/>
  <c r="X11" i="35"/>
  <c r="X28" i="52"/>
  <c r="X38" i="52" s="1"/>
  <c r="T13" i="52"/>
  <c r="AA27" i="38"/>
  <c r="AF48" i="34"/>
  <c r="V30" i="34"/>
  <c r="R43" i="34"/>
  <c r="W22" i="41"/>
  <c r="Y22" i="41" s="1"/>
  <c r="Z22" i="41" s="1"/>
  <c r="AB22" i="41" s="1"/>
  <c r="AE37" i="35"/>
  <c r="U33" i="18"/>
  <c r="R14" i="46"/>
  <c r="R20" i="46" s="1"/>
  <c r="P49" i="34"/>
  <c r="T20" i="33"/>
  <c r="AF13" i="52"/>
  <c r="Q12" i="34"/>
  <c r="N49" i="34"/>
  <c r="N58" i="34" s="1"/>
  <c r="P34" i="34"/>
  <c r="AD12" i="41"/>
  <c r="I744" i="2"/>
  <c r="T22" i="52"/>
  <c r="V26" i="52"/>
  <c r="S13" i="40"/>
  <c r="M30" i="41"/>
  <c r="K21" i="33"/>
  <c r="K31" i="33" s="1"/>
  <c r="AK14" i="18"/>
  <c r="W19" i="18"/>
  <c r="V38" i="18"/>
  <c r="V29" i="33"/>
  <c r="U27" i="40"/>
  <c r="I34" i="34"/>
  <c r="W13" i="41"/>
  <c r="Y13" i="41" s="1"/>
  <c r="Z13" i="41" s="1"/>
  <c r="AB13" i="41" s="1"/>
  <c r="L12" i="41"/>
  <c r="N12" i="41" s="1"/>
  <c r="O12" i="41" s="1"/>
  <c r="Q12" i="41" s="1"/>
  <c r="V14" i="18"/>
  <c r="K22" i="40"/>
  <c r="I597" i="2"/>
  <c r="Z16" i="49"/>
  <c r="AO33" i="51"/>
  <c r="AD14" i="18"/>
  <c r="U23" i="18"/>
  <c r="H13" i="29"/>
  <c r="P13" i="29" s="1"/>
  <c r="AH20" i="33"/>
  <c r="AE21" i="33"/>
  <c r="AE31" i="33" s="1"/>
  <c r="X17" i="33"/>
  <c r="W20" i="33"/>
  <c r="AI28" i="40"/>
  <c r="AI38" i="40" s="1"/>
  <c r="V12" i="52"/>
  <c r="J13" i="38"/>
  <c r="R21" i="33"/>
  <c r="R31" i="33" s="1"/>
  <c r="AF52" i="35"/>
  <c r="AF20" i="51"/>
  <c r="AU28" i="41"/>
  <c r="AX28" i="41" s="1"/>
  <c r="AY28" i="41" s="1"/>
  <c r="BA28" i="41" s="1"/>
  <c r="Z52" i="35"/>
  <c r="L176" i="2"/>
  <c r="I451" i="2"/>
  <c r="I584" i="2"/>
  <c r="T33" i="51"/>
  <c r="AF21" i="51"/>
  <c r="AD31" i="51"/>
  <c r="H1458" i="2"/>
  <c r="AC20" i="33"/>
  <c r="H909" i="2"/>
  <c r="I21" i="33"/>
  <c r="I31" i="33" s="1"/>
  <c r="O21" i="33"/>
  <c r="O31" i="33" s="1"/>
  <c r="AC15" i="33"/>
  <c r="I28" i="26"/>
  <c r="W20" i="40"/>
  <c r="X47" i="35"/>
  <c r="X43" i="35"/>
  <c r="I1971" i="2"/>
  <c r="J21" i="33"/>
  <c r="J31" i="33" s="1"/>
  <c r="R47" i="18"/>
  <c r="T13" i="40"/>
  <c r="S27" i="40"/>
  <c r="R56" i="34"/>
  <c r="I1975" i="2"/>
  <c r="AK12" i="41"/>
  <c r="AN12" i="41" s="1"/>
  <c r="AO12" i="41" s="1"/>
  <c r="AQ12" i="41" s="1"/>
  <c r="W37" i="18"/>
  <c r="U16" i="41"/>
  <c r="W35" i="18"/>
  <c r="L37" i="35"/>
  <c r="U36" i="40"/>
  <c r="AD36" i="40"/>
  <c r="AA56" i="34"/>
  <c r="H1477" i="2"/>
  <c r="R36" i="40"/>
  <c r="X58" i="35"/>
  <c r="X49" i="35"/>
  <c r="X45" i="35"/>
  <c r="T31" i="35"/>
  <c r="K52" i="35"/>
  <c r="R13" i="52"/>
  <c r="O49" i="34"/>
  <c r="H904" i="2"/>
  <c r="V12" i="41"/>
  <c r="Y12" i="41" s="1"/>
  <c r="Z12" i="41" s="1"/>
  <c r="AB12" i="41" s="1"/>
  <c r="P37" i="35"/>
  <c r="X21" i="35"/>
  <c r="AC13" i="35"/>
  <c r="U38" i="18"/>
  <c r="AB30" i="49"/>
  <c r="AF29" i="41"/>
  <c r="AD28" i="41"/>
  <c r="S14" i="18"/>
  <c r="K23" i="18"/>
  <c r="L21" i="33"/>
  <c r="L31" i="33" s="1"/>
  <c r="AB39" i="18"/>
  <c r="AB49" i="18" s="1"/>
  <c r="AD38" i="18"/>
  <c r="AH39" i="18"/>
  <c r="AH49" i="18" s="1"/>
  <c r="AC28" i="40"/>
  <c r="AC38" i="40" s="1"/>
  <c r="X28" i="40"/>
  <c r="X38" i="40" s="1"/>
  <c r="X34" i="34"/>
  <c r="AK20" i="41"/>
  <c r="AN20" i="41" s="1"/>
  <c r="AO20" i="41" s="1"/>
  <c r="Q21" i="33"/>
  <c r="Q31" i="33" s="1"/>
  <c r="AD52" i="35"/>
  <c r="AD21" i="33"/>
  <c r="AD31" i="33" s="1"/>
  <c r="AH51" i="35"/>
  <c r="K34" i="49"/>
  <c r="W15" i="41"/>
  <c r="Y15" i="41" s="1"/>
  <c r="Z15" i="41" s="1"/>
  <c r="AB15" i="41" s="1"/>
  <c r="AB52" i="35"/>
  <c r="AB62" i="35" s="1"/>
  <c r="K27" i="40"/>
  <c r="W36" i="35"/>
  <c r="AJ24" i="49"/>
  <c r="V22" i="40"/>
  <c r="W26" i="40"/>
  <c r="S20" i="38"/>
  <c r="S25" i="38"/>
  <c r="S34" i="38"/>
  <c r="Z23" i="51"/>
  <c r="AE31" i="51"/>
  <c r="K12" i="34"/>
  <c r="V40" i="34"/>
  <c r="V45" i="34"/>
  <c r="V53" i="34"/>
  <c r="V25" i="34"/>
  <c r="S13" i="46"/>
  <c r="AD37" i="35"/>
  <c r="AC60" i="35"/>
  <c r="E28" i="40"/>
  <c r="E38" i="40" s="1"/>
  <c r="H28" i="40"/>
  <c r="H38" i="40" s="1"/>
  <c r="T46" i="35"/>
  <c r="K27" i="52"/>
  <c r="M28" i="52"/>
  <c r="M38" i="52" s="1"/>
  <c r="AA13" i="52"/>
  <c r="U33" i="51"/>
  <c r="AB21" i="49"/>
  <c r="AA22" i="38"/>
  <c r="AA36" i="38"/>
  <c r="V9" i="34"/>
  <c r="AA18" i="34"/>
  <c r="Q33" i="34"/>
  <c r="AF43" i="34"/>
  <c r="W49" i="34"/>
  <c r="AC16" i="41"/>
  <c r="S23" i="18"/>
  <c r="D49" i="66"/>
  <c r="R23" i="18"/>
  <c r="AC22" i="35"/>
  <c r="V51" i="35"/>
  <c r="I28" i="52"/>
  <c r="I38" i="52" s="1"/>
  <c r="V11" i="52"/>
  <c r="L34" i="49"/>
  <c r="AA24" i="49"/>
  <c r="W22" i="38"/>
  <c r="W36" i="38"/>
  <c r="H20" i="29"/>
  <c r="P20" i="29" s="1"/>
  <c r="I40" i="26"/>
  <c r="AS15" i="41"/>
  <c r="AU15" i="41" s="1"/>
  <c r="AX15" i="41" s="1"/>
  <c r="AY15" i="41" s="1"/>
  <c r="BA15" i="41" s="1"/>
  <c r="S20" i="33"/>
  <c r="T28" i="38"/>
  <c r="T38" i="38" s="1"/>
  <c r="AF24" i="49"/>
  <c r="O23" i="51"/>
  <c r="J39" i="18"/>
  <c r="J49" i="18" s="1"/>
  <c r="AH36" i="35"/>
  <c r="AH28" i="40"/>
  <c r="AH38" i="40" s="1"/>
  <c r="Q37" i="35"/>
  <c r="T36" i="35"/>
  <c r="AF16" i="41"/>
  <c r="I400" i="2"/>
  <c r="W24" i="40"/>
  <c r="M33" i="51"/>
  <c r="AF22" i="51"/>
  <c r="H34" i="34"/>
  <c r="H960" i="2"/>
  <c r="AJ29" i="41"/>
  <c r="F11" i="45"/>
  <c r="AA39" i="18"/>
  <c r="AA49" i="18" s="1"/>
  <c r="AA21" i="33"/>
  <c r="AA31" i="33" s="1"/>
  <c r="I29" i="41"/>
  <c r="J37" i="35"/>
  <c r="AA31" i="51"/>
  <c r="W34" i="49"/>
  <c r="P22" i="38"/>
  <c r="P36" i="38"/>
  <c r="AZ30" i="41"/>
  <c r="L28" i="41"/>
  <c r="N28" i="38"/>
  <c r="N38" i="38" s="1"/>
  <c r="U28" i="38"/>
  <c r="U38" i="38" s="1"/>
  <c r="Q27" i="52"/>
  <c r="I34" i="49"/>
  <c r="R22" i="38"/>
  <c r="R27" i="38"/>
  <c r="W27" i="38"/>
  <c r="AL29" i="41"/>
  <c r="K28" i="41"/>
  <c r="K29" i="41" s="1"/>
  <c r="L39" i="18"/>
  <c r="L49" i="18" s="1"/>
  <c r="I28" i="40"/>
  <c r="I38" i="40" s="1"/>
  <c r="C30" i="41"/>
  <c r="R30" i="41"/>
  <c r="K33" i="51"/>
  <c r="Q27" i="38"/>
  <c r="AD22" i="41"/>
  <c r="AK27" i="41"/>
  <c r="AN27" i="41" s="1"/>
  <c r="AO27" i="41" s="1"/>
  <c r="AQ27" i="41" s="1"/>
  <c r="O52" i="35"/>
  <c r="AG33" i="51"/>
  <c r="AA16" i="49"/>
  <c r="I531" i="2"/>
  <c r="I691" i="2"/>
  <c r="W36" i="18"/>
  <c r="AH22" i="35"/>
  <c r="M60" i="35"/>
  <c r="AA28" i="40"/>
  <c r="AA38" i="40" s="1"/>
  <c r="G28" i="38"/>
  <c r="G38" i="38" s="1"/>
  <c r="V28" i="38"/>
  <c r="V38" i="38" s="1"/>
  <c r="K13" i="52"/>
  <c r="W33" i="51"/>
  <c r="G34" i="34"/>
  <c r="W11" i="18"/>
  <c r="V33" i="18"/>
  <c r="M31" i="35"/>
  <c r="X34" i="35"/>
  <c r="X28" i="35"/>
  <c r="W51" i="35"/>
  <c r="W28" i="52"/>
  <c r="W38" i="52" s="1"/>
  <c r="AA15" i="51"/>
  <c r="O34" i="49"/>
  <c r="S21" i="38"/>
  <c r="AF33" i="34"/>
  <c r="U56" i="34"/>
  <c r="U28" i="34"/>
  <c r="E39" i="18"/>
  <c r="E49" i="18" s="1"/>
  <c r="S33" i="18"/>
  <c r="AK23" i="18"/>
  <c r="S22" i="35"/>
  <c r="H28" i="38"/>
  <c r="H38" i="38" s="1"/>
  <c r="M28" i="38"/>
  <c r="M38" i="38" s="1"/>
  <c r="X59" i="35"/>
  <c r="X50" i="35"/>
  <c r="U31" i="35"/>
  <c r="S34" i="49"/>
  <c r="X16" i="49"/>
  <c r="AA32" i="49"/>
  <c r="W19" i="40"/>
  <c r="AK36" i="40"/>
  <c r="AL31" i="51"/>
  <c r="K48" i="34"/>
  <c r="AF56" i="34"/>
  <c r="AD34" i="34"/>
  <c r="AM30" i="41"/>
  <c r="AG52" i="35"/>
  <c r="X18" i="33"/>
  <c r="K37" i="35"/>
  <c r="W12" i="40"/>
  <c r="AF12" i="34"/>
  <c r="H211" i="2"/>
  <c r="Y32" i="49"/>
  <c r="AI34" i="49"/>
  <c r="AF13" i="51"/>
  <c r="AN33" i="51"/>
  <c r="K18" i="34"/>
  <c r="AA48" i="34"/>
  <c r="P21" i="33"/>
  <c r="P31" i="33" s="1"/>
  <c r="AF37" i="35"/>
  <c r="AE52" i="35"/>
  <c r="Y21" i="33"/>
  <c r="Y31" i="33" s="1"/>
  <c r="S60" i="35"/>
  <c r="N28" i="52"/>
  <c r="N38" i="52" s="1"/>
  <c r="X24" i="49"/>
  <c r="AB31" i="49"/>
  <c r="G49" i="34"/>
  <c r="O34" i="34"/>
  <c r="AT16" i="41"/>
  <c r="Q52" i="35"/>
  <c r="AE34" i="49"/>
  <c r="W25" i="40"/>
  <c r="D48" i="66"/>
  <c r="AH13" i="35"/>
  <c r="M29" i="33"/>
  <c r="V15" i="33"/>
  <c r="V60" i="35"/>
  <c r="X10" i="35"/>
  <c r="V22" i="35"/>
  <c r="AD28" i="52"/>
  <c r="AD38" i="52" s="1"/>
  <c r="J28" i="52"/>
  <c r="J38" i="52" s="1"/>
  <c r="K22" i="52"/>
  <c r="V33" i="51"/>
  <c r="AE23" i="51"/>
  <c r="T34" i="49"/>
  <c r="K33" i="34"/>
  <c r="AE49" i="34"/>
  <c r="AC34" i="34"/>
  <c r="AP30" i="41"/>
  <c r="H437" i="2"/>
  <c r="H632" i="2"/>
  <c r="AD23" i="18"/>
  <c r="AK38" i="18"/>
  <c r="K13" i="40"/>
  <c r="AC28" i="52"/>
  <c r="AC38" i="52" s="1"/>
  <c r="V10" i="52"/>
  <c r="V36" i="40"/>
  <c r="U60" i="35"/>
  <c r="Y28" i="52"/>
  <c r="Y38" i="52" s="1"/>
  <c r="T27" i="52"/>
  <c r="V34" i="49"/>
  <c r="W21" i="40"/>
  <c r="S10" i="38"/>
  <c r="U18" i="34"/>
  <c r="AU14" i="41"/>
  <c r="AX14" i="41" s="1"/>
  <c r="AY14" i="41" s="1"/>
  <c r="BA14" i="41" s="1"/>
  <c r="I269" i="2"/>
  <c r="I1095" i="2"/>
  <c r="I16" i="26"/>
  <c r="AE39" i="18"/>
  <c r="AE49" i="18" s="1"/>
  <c r="V47" i="18"/>
  <c r="M15" i="33"/>
  <c r="X13" i="33"/>
  <c r="P28" i="40"/>
  <c r="P38" i="40" s="1"/>
  <c r="K36" i="40"/>
  <c r="L28" i="38"/>
  <c r="L38" i="38" s="1"/>
  <c r="P13" i="38"/>
  <c r="X48" i="35"/>
  <c r="O37" i="35"/>
  <c r="X35" i="35"/>
  <c r="W31" i="35"/>
  <c r="S31" i="35"/>
  <c r="G28" i="52"/>
  <c r="G38" i="52" s="1"/>
  <c r="AU27" i="41"/>
  <c r="AD47" i="18"/>
  <c r="R22" i="40"/>
  <c r="U13" i="35"/>
  <c r="X19" i="35"/>
  <c r="AF12" i="51"/>
  <c r="AF30" i="51"/>
  <c r="Z31" i="51"/>
  <c r="U47" i="18"/>
  <c r="T15" i="33"/>
  <c r="C33" i="51"/>
  <c r="AA27" i="52"/>
  <c r="I33" i="51"/>
  <c r="AB13" i="49"/>
  <c r="R13" i="38"/>
  <c r="K14" i="45"/>
  <c r="K11" i="45" s="1"/>
  <c r="G11" i="45"/>
  <c r="S24" i="38"/>
  <c r="I23" i="41"/>
  <c r="I39" i="18"/>
  <c r="I49" i="18" s="1"/>
  <c r="W31" i="18"/>
  <c r="AB21" i="33"/>
  <c r="AB31" i="33" s="1"/>
  <c r="AJ28" i="40"/>
  <c r="AJ38" i="40" s="1"/>
  <c r="AE28" i="40"/>
  <c r="AE38" i="40" s="1"/>
  <c r="T22" i="40"/>
  <c r="R52" i="35"/>
  <c r="T51" i="35"/>
  <c r="AA22" i="52"/>
  <c r="Y24" i="49"/>
  <c r="AB14" i="49"/>
  <c r="Y33" i="51"/>
  <c r="AL15" i="51"/>
  <c r="R12" i="34"/>
  <c r="V11" i="34"/>
  <c r="K43" i="34"/>
  <c r="AA28" i="34"/>
  <c r="AA30" i="41"/>
  <c r="L26" i="41"/>
  <c r="H611" i="2"/>
  <c r="F46" i="66"/>
  <c r="AV27" i="41"/>
  <c r="V31" i="35"/>
  <c r="AB23" i="51"/>
  <c r="AD33" i="18"/>
  <c r="W46" i="18"/>
  <c r="S15" i="33"/>
  <c r="W15" i="33"/>
  <c r="T22" i="35"/>
  <c r="AB28" i="52"/>
  <c r="AB38" i="52" s="1"/>
  <c r="P27" i="38"/>
  <c r="Q18" i="34"/>
  <c r="V17" i="34"/>
  <c r="V10" i="34"/>
  <c r="Q48" i="34"/>
  <c r="AF28" i="34"/>
  <c r="X49" i="34"/>
  <c r="T28" i="34"/>
  <c r="V32" i="34"/>
  <c r="AJ23" i="41"/>
  <c r="AF14" i="51"/>
  <c r="M34" i="49"/>
  <c r="S36" i="40"/>
  <c r="AD22" i="40"/>
  <c r="R36" i="38"/>
  <c r="Q43" i="34"/>
  <c r="V31" i="34"/>
  <c r="AW30" i="41"/>
  <c r="I677" i="2"/>
  <c r="D44" i="66"/>
  <c r="M20" i="46"/>
  <c r="D45" i="66"/>
  <c r="T14" i="18"/>
  <c r="K14" i="18"/>
  <c r="U14" i="18"/>
  <c r="W32" i="18"/>
  <c r="AG37" i="35"/>
  <c r="S29" i="33"/>
  <c r="AG21" i="33"/>
  <c r="AG31" i="33" s="1"/>
  <c r="S13" i="35"/>
  <c r="AH60" i="35"/>
  <c r="AD13" i="40"/>
  <c r="P30" i="41"/>
  <c r="Y28" i="38"/>
  <c r="Y38" i="38" s="1"/>
  <c r="X44" i="35"/>
  <c r="I37" i="35"/>
  <c r="V34" i="52"/>
  <c r="Y16" i="49"/>
  <c r="N24" i="49"/>
  <c r="J22" i="38"/>
  <c r="O15" i="51"/>
  <c r="I49" i="34"/>
  <c r="S38" i="18"/>
  <c r="I392" i="2"/>
  <c r="T60" i="35"/>
  <c r="Z37" i="35"/>
  <c r="AA23" i="51"/>
  <c r="Q13" i="52"/>
  <c r="Q22" i="52"/>
  <c r="U13" i="40"/>
  <c r="W35" i="40"/>
  <c r="K47" i="18"/>
  <c r="H39" i="18"/>
  <c r="H49" i="18" s="1"/>
  <c r="R38" i="18"/>
  <c r="M13" i="35"/>
  <c r="X19" i="33"/>
  <c r="W29" i="33"/>
  <c r="M22" i="35"/>
  <c r="M46" i="35"/>
  <c r="M51" i="35"/>
  <c r="Y37" i="35"/>
  <c r="AC15" i="51"/>
  <c r="W11" i="40"/>
  <c r="V27" i="40"/>
  <c r="T12" i="34"/>
  <c r="AE34" i="34"/>
  <c r="V41" i="34"/>
  <c r="V46" i="34"/>
  <c r="S56" i="34"/>
  <c r="V26" i="34"/>
  <c r="I338" i="2"/>
  <c r="I371" i="2"/>
  <c r="W45" i="18"/>
  <c r="W21" i="18"/>
  <c r="T38" i="18"/>
  <c r="AF21" i="33"/>
  <c r="AF31" i="33" s="1"/>
  <c r="AC36" i="35"/>
  <c r="AI33" i="51"/>
  <c r="U22" i="52"/>
  <c r="V24" i="52"/>
  <c r="AQ33" i="51"/>
  <c r="AA43" i="34"/>
  <c r="Z34" i="34"/>
  <c r="AU20" i="41"/>
  <c r="AX20" i="41" s="1"/>
  <c r="AH30" i="41"/>
  <c r="R37" i="35"/>
  <c r="AF36" i="52"/>
  <c r="V35" i="52"/>
  <c r="AD34" i="49"/>
  <c r="AB23" i="49"/>
  <c r="O22" i="38"/>
  <c r="S26" i="38"/>
  <c r="V47" i="34"/>
  <c r="S47" i="18"/>
  <c r="I52" i="26"/>
  <c r="K38" i="18"/>
  <c r="R33" i="18"/>
  <c r="U20" i="33"/>
  <c r="AC31" i="35"/>
  <c r="R27" i="40"/>
  <c r="Z28" i="38"/>
  <c r="Z38" i="38" s="1"/>
  <c r="P52" i="35"/>
  <c r="O28" i="52"/>
  <c r="O38" i="52" s="1"/>
  <c r="AF22" i="52"/>
  <c r="S13" i="52"/>
  <c r="R36" i="52"/>
  <c r="AD27" i="40"/>
  <c r="O36" i="38"/>
  <c r="AL23" i="51"/>
  <c r="T18" i="34"/>
  <c r="K56" i="34"/>
  <c r="K28" i="34"/>
  <c r="AD49" i="34"/>
  <c r="W34" i="34"/>
  <c r="AU21" i="41"/>
  <c r="AX21" i="41" s="1"/>
  <c r="AY21" i="41" s="1"/>
  <c r="BA21" i="41" s="1"/>
  <c r="AK28" i="41"/>
  <c r="AN28" i="41" s="1"/>
  <c r="AO28" i="41" s="1"/>
  <c r="AQ28" i="41" s="1"/>
  <c r="D50" i="66"/>
  <c r="L20" i="46"/>
  <c r="L22" i="41"/>
  <c r="M20" i="33"/>
  <c r="AB28" i="40"/>
  <c r="AB38" i="40" s="1"/>
  <c r="V13" i="40"/>
  <c r="AF32" i="49"/>
  <c r="AK27" i="40"/>
  <c r="O13" i="38"/>
  <c r="U33" i="34"/>
  <c r="T43" i="34"/>
  <c r="R28" i="34"/>
  <c r="Y28" i="41"/>
  <c r="Z28" i="41" s="1"/>
  <c r="AB28" i="41" s="1"/>
  <c r="F49" i="66"/>
  <c r="L52" i="35"/>
  <c r="K22" i="41"/>
  <c r="O39" i="18"/>
  <c r="O49" i="18" s="1"/>
  <c r="T29" i="33"/>
  <c r="S36" i="35"/>
  <c r="V36" i="35"/>
  <c r="T13" i="35"/>
  <c r="AE28" i="52"/>
  <c r="AE38" i="52" s="1"/>
  <c r="J33" i="51"/>
  <c r="V25" i="52"/>
  <c r="Y34" i="34"/>
  <c r="S43" i="34"/>
  <c r="H1331" i="2"/>
  <c r="I1175" i="2"/>
  <c r="H1251" i="2"/>
  <c r="H1200" i="2"/>
  <c r="H240" i="2"/>
  <c r="G96" i="2"/>
  <c r="G94" i="2" s="1"/>
  <c r="H429" i="2"/>
  <c r="H291" i="2"/>
  <c r="H851" i="2"/>
  <c r="I931" i="2"/>
  <c r="I1091" i="2"/>
  <c r="H215" i="2"/>
  <c r="I1949" i="2"/>
  <c r="I437" i="2"/>
  <c r="I535" i="2"/>
  <c r="I611" i="2"/>
  <c r="I480" i="2"/>
  <c r="I1200" i="2"/>
  <c r="I560" i="2"/>
  <c r="I160" i="2"/>
  <c r="I424" i="2"/>
  <c r="I1149" i="2"/>
  <c r="I131" i="2"/>
  <c r="H531" i="2"/>
  <c r="I189" i="2"/>
  <c r="H1975" i="2"/>
  <c r="I720" i="2"/>
  <c r="I880" i="2"/>
  <c r="I1040" i="2"/>
  <c r="I1171" i="2"/>
  <c r="H1095" i="2"/>
  <c r="H1992" i="2"/>
  <c r="I771" i="2"/>
  <c r="H357" i="2"/>
  <c r="I1469" i="2"/>
  <c r="I1938" i="2"/>
  <c r="I1440" i="2"/>
  <c r="I837" i="2"/>
  <c r="H1491" i="2"/>
  <c r="G1936" i="2"/>
  <c r="I1120" i="2"/>
  <c r="I320" i="2"/>
  <c r="I1280" i="2"/>
  <c r="I1255" i="2"/>
  <c r="H1224" i="2"/>
  <c r="I1157" i="2"/>
  <c r="I997" i="2"/>
  <c r="H997" i="2"/>
  <c r="H978" i="2"/>
  <c r="I935" i="2"/>
  <c r="H898" i="2"/>
  <c r="H829" i="2"/>
  <c r="H749" i="2"/>
  <c r="H658" i="2"/>
  <c r="H589" i="2"/>
  <c r="I517" i="2"/>
  <c r="H504" i="2"/>
  <c r="H189" i="2"/>
  <c r="H109" i="2"/>
  <c r="I1378" i="2"/>
  <c r="I1229" i="2"/>
  <c r="I1069" i="2"/>
  <c r="I1064" i="2"/>
  <c r="I829" i="2"/>
  <c r="G736" i="2"/>
  <c r="I498" i="2"/>
  <c r="I472" i="2"/>
  <c r="I429" i="2"/>
  <c r="I349" i="2"/>
  <c r="H131" i="2"/>
  <c r="H1378" i="2"/>
  <c r="H1192" i="2"/>
  <c r="I1144" i="2"/>
  <c r="L1296" i="2"/>
  <c r="L1294" i="2" s="1"/>
  <c r="H1229" i="2"/>
  <c r="I1224" i="2"/>
  <c r="I984" i="2"/>
  <c r="I898" i="2"/>
  <c r="H872" i="2"/>
  <c r="I757" i="2"/>
  <c r="H757" i="2"/>
  <c r="H744" i="2"/>
  <c r="I712" i="2"/>
  <c r="H712" i="2"/>
  <c r="H664" i="2"/>
  <c r="I632" i="2"/>
  <c r="G576" i="2"/>
  <c r="G574" i="2" s="1"/>
  <c r="H552" i="2"/>
  <c r="H472" i="2"/>
  <c r="I344" i="2"/>
  <c r="I258" i="2"/>
  <c r="H258" i="2"/>
  <c r="G256" i="2"/>
  <c r="I232" i="2"/>
  <c r="I1432" i="2"/>
  <c r="I1352" i="2"/>
  <c r="H1317" i="2"/>
  <c r="H1304" i="2"/>
  <c r="I1058" i="2"/>
  <c r="H989" i="2"/>
  <c r="I978" i="2"/>
  <c r="I738" i="2"/>
  <c r="I695" i="2"/>
  <c r="H338" i="2"/>
  <c r="I295" i="2"/>
  <c r="I277" i="2"/>
  <c r="H184" i="2"/>
  <c r="H117" i="2"/>
  <c r="K176" i="2"/>
  <c r="I152" i="2"/>
  <c r="I184" i="2"/>
  <c r="H1011" i="2"/>
  <c r="I589" i="2"/>
  <c r="H424" i="2"/>
  <c r="H295" i="2"/>
  <c r="I312" i="2"/>
  <c r="I357" i="2"/>
  <c r="H375" i="2"/>
  <c r="H392" i="2"/>
  <c r="I509" i="2"/>
  <c r="H535" i="2"/>
  <c r="I552" i="2"/>
  <c r="H615" i="2"/>
  <c r="K656" i="2"/>
  <c r="E656" i="2"/>
  <c r="E654" i="2" s="1"/>
  <c r="L656" i="2"/>
  <c r="H691" i="2"/>
  <c r="H695" i="2"/>
  <c r="H952" i="2"/>
  <c r="K976" i="2"/>
  <c r="I1491" i="2"/>
  <c r="H1058" i="2"/>
  <c r="H1138" i="2"/>
  <c r="H1175" i="2"/>
  <c r="H1255" i="2"/>
  <c r="E1296" i="2"/>
  <c r="I1389" i="2"/>
  <c r="E1456" i="2"/>
  <c r="E1454" i="2" s="1"/>
  <c r="H1495" i="2"/>
  <c r="H1512" i="2"/>
  <c r="I240" i="2"/>
  <c r="H1949" i="2"/>
  <c r="H320" i="2"/>
  <c r="I2000" i="2"/>
  <c r="H1360" i="2"/>
  <c r="H800" i="2"/>
  <c r="H480" i="2"/>
  <c r="H160" i="2"/>
  <c r="H135" i="2"/>
  <c r="I197" i="2"/>
  <c r="G416" i="2"/>
  <c r="G414" i="2" s="1"/>
  <c r="I264" i="2"/>
  <c r="I578" i="2"/>
  <c r="I749" i="2"/>
  <c r="I792" i="2"/>
  <c r="I824" i="2"/>
  <c r="I909" i="2"/>
  <c r="E896" i="2"/>
  <c r="E894" i="2" s="1"/>
  <c r="I1237" i="2"/>
  <c r="I1298" i="2"/>
  <c r="I1458" i="2"/>
  <c r="I1512" i="2"/>
  <c r="I1992" i="2"/>
  <c r="I135" i="2"/>
  <c r="I90" i="2"/>
  <c r="H451" i="2"/>
  <c r="H418" i="2"/>
  <c r="H771" i="2"/>
  <c r="H931" i="2"/>
  <c r="H178" i="2"/>
  <c r="F416" i="2"/>
  <c r="H264" i="2"/>
  <c r="H344" i="2"/>
  <c r="H349" i="2"/>
  <c r="K336" i="2"/>
  <c r="H517" i="2"/>
  <c r="H578" i="2"/>
  <c r="H677" i="2"/>
  <c r="G656" i="2"/>
  <c r="I851" i="2"/>
  <c r="H935" i="2"/>
  <c r="H984" i="2"/>
  <c r="I1015" i="2"/>
  <c r="H1091" i="2"/>
  <c r="H1171" i="2"/>
  <c r="I1192" i="2"/>
  <c r="H1272" i="2"/>
  <c r="L1376" i="2"/>
  <c r="L1374" i="2" s="1"/>
  <c r="H1384" i="2"/>
  <c r="H1469" i="2"/>
  <c r="K1936" i="2"/>
  <c r="E1936" i="2"/>
  <c r="L1936" i="2"/>
  <c r="H1971" i="2"/>
  <c r="H880" i="2"/>
  <c r="H1520" i="2"/>
  <c r="L51" i="2"/>
  <c r="K80" i="2"/>
  <c r="G80" i="2"/>
  <c r="H80" i="2" s="1"/>
  <c r="H2000" i="2"/>
  <c r="I1520" i="2"/>
  <c r="H1432" i="2"/>
  <c r="H1389" i="2"/>
  <c r="G1376" i="2"/>
  <c r="E1376" i="2"/>
  <c r="E1374" i="2" s="1"/>
  <c r="K1376" i="2"/>
  <c r="F1376" i="2"/>
  <c r="K1296" i="2"/>
  <c r="G1296" i="2"/>
  <c r="G1294" i="2" s="1"/>
  <c r="H1352" i="2"/>
  <c r="F1296" i="2"/>
  <c r="F1294" i="2" s="1"/>
  <c r="H1335" i="2"/>
  <c r="H1309" i="2"/>
  <c r="I1304" i="2"/>
  <c r="H1298" i="2"/>
  <c r="L1216" i="2"/>
  <c r="I1272" i="2"/>
  <c r="E55" i="2"/>
  <c r="F1216" i="2"/>
  <c r="E1216" i="2"/>
  <c r="K1216" i="2"/>
  <c r="K1214" i="2" s="1"/>
  <c r="L29" i="2"/>
  <c r="G1136" i="2"/>
  <c r="L1136" i="2"/>
  <c r="H1157" i="2"/>
  <c r="H36" i="2"/>
  <c r="H1144" i="2"/>
  <c r="I68" i="2"/>
  <c r="H1069" i="2"/>
  <c r="F29" i="2"/>
  <c r="H1064" i="2"/>
  <c r="F24" i="2"/>
  <c r="E1056" i="2"/>
  <c r="I1032" i="2"/>
  <c r="H1032" i="2"/>
  <c r="H1015" i="2"/>
  <c r="F976" i="2"/>
  <c r="F974" i="2" s="1"/>
  <c r="I39" i="2"/>
  <c r="I43" i="2"/>
  <c r="I989" i="2"/>
  <c r="G976" i="2"/>
  <c r="I952" i="2"/>
  <c r="H70" i="2"/>
  <c r="I54" i="2"/>
  <c r="H917" i="2"/>
  <c r="G896" i="2"/>
  <c r="I917" i="2"/>
  <c r="I904" i="2"/>
  <c r="K896" i="2"/>
  <c r="G51" i="2"/>
  <c r="H837" i="2"/>
  <c r="H45" i="2"/>
  <c r="H49" i="2"/>
  <c r="I33" i="2"/>
  <c r="E29" i="2"/>
  <c r="L816" i="2"/>
  <c r="L814" i="2" s="1"/>
  <c r="I27" i="2"/>
  <c r="I818" i="2"/>
  <c r="F816" i="2"/>
  <c r="F814" i="2" s="1"/>
  <c r="H818" i="2"/>
  <c r="I66" i="2"/>
  <c r="H775" i="2"/>
  <c r="I61" i="2"/>
  <c r="I48" i="2"/>
  <c r="I50" i="2"/>
  <c r="I47" i="2"/>
  <c r="E736" i="2"/>
  <c r="I36" i="2"/>
  <c r="K24" i="2"/>
  <c r="K736" i="2"/>
  <c r="L736" i="2"/>
  <c r="L18" i="2"/>
  <c r="H738" i="2"/>
  <c r="H54" i="2"/>
  <c r="K37" i="2"/>
  <c r="I49" i="2"/>
  <c r="H31" i="2"/>
  <c r="G29" i="2"/>
  <c r="I31" i="2"/>
  <c r="I658" i="2"/>
  <c r="I74" i="2"/>
  <c r="H60" i="2"/>
  <c r="H65" i="2"/>
  <c r="I69" i="2"/>
  <c r="I62" i="2"/>
  <c r="I70" i="2"/>
  <c r="I615" i="2"/>
  <c r="H43" i="2"/>
  <c r="H47" i="2"/>
  <c r="K576" i="2"/>
  <c r="K574" i="2" s="1"/>
  <c r="H28" i="2"/>
  <c r="K18" i="2"/>
  <c r="E576" i="2"/>
  <c r="H69" i="2"/>
  <c r="I64" i="2"/>
  <c r="I65" i="2"/>
  <c r="H66" i="2"/>
  <c r="I67" i="2"/>
  <c r="E496" i="2"/>
  <c r="L37" i="2"/>
  <c r="H509" i="2"/>
  <c r="L496" i="2"/>
  <c r="L494" i="2" s="1"/>
  <c r="K496" i="2"/>
  <c r="G18" i="2"/>
  <c r="L416" i="2"/>
  <c r="E416" i="2"/>
  <c r="I41" i="2"/>
  <c r="I21" i="2"/>
  <c r="I57" i="2"/>
  <c r="H371" i="2"/>
  <c r="H44" i="2"/>
  <c r="F336" i="2"/>
  <c r="F334" i="2" s="1"/>
  <c r="L336" i="2"/>
  <c r="H22" i="2"/>
  <c r="I22" i="2"/>
  <c r="G336" i="2"/>
  <c r="E72" i="2"/>
  <c r="I76" i="2"/>
  <c r="H312" i="2"/>
  <c r="I60" i="2"/>
  <c r="F51" i="2"/>
  <c r="F256" i="2"/>
  <c r="F254" i="2" s="1"/>
  <c r="E51" i="2"/>
  <c r="G37" i="2"/>
  <c r="I44" i="2"/>
  <c r="H48" i="2"/>
  <c r="H41" i="2"/>
  <c r="K256" i="2"/>
  <c r="I32" i="2"/>
  <c r="H32" i="2"/>
  <c r="H269" i="2"/>
  <c r="L256" i="2"/>
  <c r="E256" i="2"/>
  <c r="E254" i="2" s="1"/>
  <c r="L72" i="2"/>
  <c r="F72" i="2"/>
  <c r="H75" i="2"/>
  <c r="H76" i="2"/>
  <c r="I58" i="2"/>
  <c r="H61" i="2"/>
  <c r="I215" i="2"/>
  <c r="I63" i="2"/>
  <c r="H53" i="2"/>
  <c r="I42" i="2"/>
  <c r="I46" i="2"/>
  <c r="H46" i="2"/>
  <c r="E176" i="2"/>
  <c r="H197" i="2"/>
  <c r="H40" i="2"/>
  <c r="F37" i="2"/>
  <c r="I34" i="2"/>
  <c r="F176" i="2"/>
  <c r="I26" i="2"/>
  <c r="H26" i="2"/>
  <c r="G176" i="2"/>
  <c r="G174" i="2" s="1"/>
  <c r="H20" i="2"/>
  <c r="E18" i="2"/>
  <c r="K72" i="2"/>
  <c r="H152" i="2"/>
  <c r="G72" i="2"/>
  <c r="H74" i="2"/>
  <c r="I75" i="2"/>
  <c r="H55" i="2"/>
  <c r="H57" i="2"/>
  <c r="H59" i="2"/>
  <c r="H64" i="2"/>
  <c r="H67" i="2"/>
  <c r="H68" i="2"/>
  <c r="H42" i="2"/>
  <c r="H50" i="2"/>
  <c r="K29" i="2"/>
  <c r="E96" i="2"/>
  <c r="E94" i="2" s="1"/>
  <c r="I109" i="2"/>
  <c r="L96" i="2"/>
  <c r="L94" i="2" s="1"/>
  <c r="G24" i="2"/>
  <c r="I104" i="2"/>
  <c r="I98" i="2"/>
  <c r="H98" i="2"/>
  <c r="I20" i="2"/>
  <c r="M15" i="7"/>
  <c r="AU26" i="41"/>
  <c r="AV26" i="41"/>
  <c r="AN13" i="41"/>
  <c r="AL16" i="41"/>
  <c r="I775" i="2"/>
  <c r="I117" i="2"/>
  <c r="I52" i="35"/>
  <c r="V54" i="34"/>
  <c r="U12" i="34"/>
  <c r="V16" i="34"/>
  <c r="V23" i="18"/>
  <c r="V20" i="33"/>
  <c r="W10" i="40"/>
  <c r="I10" i="5"/>
  <c r="F96" i="2"/>
  <c r="H104" i="2"/>
  <c r="P39" i="18"/>
  <c r="P49" i="18" s="1"/>
  <c r="AK47" i="18"/>
  <c r="W10" i="18"/>
  <c r="W12" i="18"/>
  <c r="T23" i="18"/>
  <c r="W20" i="18"/>
  <c r="X28" i="33"/>
  <c r="X26" i="33"/>
  <c r="U29" i="33"/>
  <c r="X14" i="33"/>
  <c r="AC46" i="35"/>
  <c r="AH46" i="35"/>
  <c r="R13" i="40"/>
  <c r="W60" i="35"/>
  <c r="X33" i="35"/>
  <c r="X12" i="35"/>
  <c r="V13" i="35"/>
  <c r="X18" i="35"/>
  <c r="U22" i="35"/>
  <c r="W46" i="35"/>
  <c r="U46" i="35"/>
  <c r="S51" i="35"/>
  <c r="S46" i="35"/>
  <c r="U13" i="52"/>
  <c r="AD23" i="51"/>
  <c r="R22" i="52"/>
  <c r="S22" i="52"/>
  <c r="V20" i="52"/>
  <c r="R27" i="52"/>
  <c r="T36" i="52"/>
  <c r="U34" i="49"/>
  <c r="N16" i="49"/>
  <c r="Z24" i="49"/>
  <c r="AF16" i="49"/>
  <c r="J27" i="38"/>
  <c r="J36" i="38"/>
  <c r="AK22" i="40"/>
  <c r="N33" i="51"/>
  <c r="O31" i="51"/>
  <c r="AE15" i="51"/>
  <c r="AR23" i="51"/>
  <c r="AR31" i="51"/>
  <c r="R18" i="34"/>
  <c r="V15" i="34"/>
  <c r="S18" i="34"/>
  <c r="AA33" i="34"/>
  <c r="T33" i="34"/>
  <c r="S28" i="34"/>
  <c r="AT23" i="41"/>
  <c r="AL23" i="41"/>
  <c r="AF23" i="41"/>
  <c r="W20" i="41"/>
  <c r="V20" i="41"/>
  <c r="V29" i="41"/>
  <c r="I34" i="26"/>
  <c r="I58" i="26"/>
  <c r="I12" i="2"/>
  <c r="H12" i="2"/>
  <c r="H90" i="2"/>
  <c r="F23" i="66"/>
  <c r="F17" i="66" s="1"/>
  <c r="D47" i="66"/>
  <c r="F45" i="66"/>
  <c r="F43" i="66"/>
  <c r="AF29" i="51"/>
  <c r="AC31" i="51"/>
  <c r="L13" i="41"/>
  <c r="I16" i="41"/>
  <c r="K13" i="41"/>
  <c r="AD13" i="41"/>
  <c r="W44" i="18"/>
  <c r="H13" i="5"/>
  <c r="H19" i="5" s="1"/>
  <c r="U15" i="33"/>
  <c r="S12" i="34"/>
  <c r="T47" i="18"/>
  <c r="AV23" i="41"/>
  <c r="H14" i="6"/>
  <c r="K33" i="18"/>
  <c r="AH15" i="33"/>
  <c r="AC29" i="33"/>
  <c r="AF27" i="52"/>
  <c r="H28" i="52"/>
  <c r="H38" i="52" s="1"/>
  <c r="AD15" i="51"/>
  <c r="U27" i="52"/>
  <c r="V33" i="52"/>
  <c r="S36" i="52"/>
  <c r="Z32" i="49"/>
  <c r="S19" i="38"/>
  <c r="Q22" i="38"/>
  <c r="W13" i="38"/>
  <c r="J30" i="41"/>
  <c r="S48" i="34"/>
  <c r="G14" i="46"/>
  <c r="F20" i="46"/>
  <c r="AS22" i="41"/>
  <c r="AU22" i="41" s="1"/>
  <c r="AX22" i="41" s="1"/>
  <c r="AY22" i="41" s="1"/>
  <c r="BA22" i="41" s="1"/>
  <c r="AK22" i="41"/>
  <c r="AN22" i="41" s="1"/>
  <c r="AO22" i="41" s="1"/>
  <c r="AQ22" i="41" s="1"/>
  <c r="AC29" i="41"/>
  <c r="K15" i="41"/>
  <c r="L15" i="41"/>
  <c r="I13" i="5"/>
  <c r="H30" i="29"/>
  <c r="P30" i="29" s="1"/>
  <c r="E1136" i="2"/>
  <c r="I1138" i="2"/>
  <c r="AF28" i="51"/>
  <c r="AB31" i="51"/>
  <c r="S33" i="38"/>
  <c r="Q36" i="38"/>
  <c r="AU13" i="41"/>
  <c r="AV13" i="41"/>
  <c r="H824" i="2"/>
  <c r="AK26" i="41"/>
  <c r="S33" i="34"/>
  <c r="X20" i="35"/>
  <c r="V42" i="34"/>
  <c r="X30" i="35"/>
  <c r="V46" i="35"/>
  <c r="AT29" i="41"/>
  <c r="S12" i="46"/>
  <c r="S11" i="38"/>
  <c r="G14" i="6"/>
  <c r="AI39" i="18"/>
  <c r="AI49" i="18" s="1"/>
  <c r="T33" i="18"/>
  <c r="W30" i="18"/>
  <c r="AA52" i="35"/>
  <c r="AH29" i="33"/>
  <c r="Z21" i="33"/>
  <c r="Z31" i="33" s="1"/>
  <c r="AH31" i="35"/>
  <c r="M36" i="35"/>
  <c r="AK13" i="40"/>
  <c r="I28" i="38"/>
  <c r="I38" i="38" s="1"/>
  <c r="X28" i="38"/>
  <c r="X38" i="38" s="1"/>
  <c r="AA36" i="52"/>
  <c r="K36" i="52"/>
  <c r="L33" i="51"/>
  <c r="AB15" i="51"/>
  <c r="V21" i="52"/>
  <c r="U36" i="52"/>
  <c r="AH34" i="49"/>
  <c r="AJ16" i="49"/>
  <c r="W33" i="40"/>
  <c r="T36" i="40"/>
  <c r="W34" i="40"/>
  <c r="AA13" i="38"/>
  <c r="AK33" i="51"/>
  <c r="AR15" i="51"/>
  <c r="J34" i="49"/>
  <c r="J49" i="34"/>
  <c r="AB49" i="34"/>
  <c r="U43" i="34"/>
  <c r="T56" i="34"/>
  <c r="T48" i="34"/>
  <c r="V27" i="34"/>
  <c r="R48" i="34"/>
  <c r="J11" i="45"/>
  <c r="AU12" i="41"/>
  <c r="AV12" i="41"/>
  <c r="R14" i="18"/>
  <c r="I46" i="26"/>
  <c r="K96" i="2"/>
  <c r="E816" i="2"/>
  <c r="E814" i="2" s="1"/>
  <c r="I855" i="2"/>
  <c r="H855" i="2"/>
  <c r="H1415" i="2"/>
  <c r="I1415" i="2"/>
  <c r="H498" i="2"/>
  <c r="G496" i="2"/>
  <c r="L576" i="2"/>
  <c r="F656" i="2"/>
  <c r="G1056" i="2"/>
  <c r="I1077" i="2"/>
  <c r="H1077" i="2"/>
  <c r="I1384" i="2"/>
  <c r="I1397" i="2"/>
  <c r="H1040" i="2"/>
  <c r="H720" i="2"/>
  <c r="F18" i="2"/>
  <c r="I40" i="2"/>
  <c r="E37" i="2"/>
  <c r="AK21" i="41"/>
  <c r="AN21" i="41" s="1"/>
  <c r="AO21" i="41" s="1"/>
  <c r="AQ21" i="41" s="1"/>
  <c r="H277" i="2"/>
  <c r="H584" i="2"/>
  <c r="H669" i="2"/>
  <c r="I669" i="2"/>
  <c r="F736" i="2"/>
  <c r="K816" i="2"/>
  <c r="K1056" i="2"/>
  <c r="F1136" i="2"/>
  <c r="H1149" i="2"/>
  <c r="I45" i="2"/>
  <c r="E80" i="2"/>
  <c r="M29" i="66"/>
  <c r="I375" i="2"/>
  <c r="I178" i="2"/>
  <c r="I418" i="2"/>
  <c r="H455" i="2"/>
  <c r="I455" i="2"/>
  <c r="E336" i="2"/>
  <c r="F496" i="2"/>
  <c r="I504" i="2"/>
  <c r="F576" i="2"/>
  <c r="H792" i="2"/>
  <c r="G816" i="2"/>
  <c r="L896" i="2"/>
  <c r="F896" i="2"/>
  <c r="L976" i="2"/>
  <c r="E976" i="2"/>
  <c r="I1335" i="2"/>
  <c r="I1464" i="2"/>
  <c r="L1056" i="2"/>
  <c r="F1056" i="2"/>
  <c r="I1112" i="2"/>
  <c r="H1112" i="2"/>
  <c r="K1136" i="2"/>
  <c r="I1309" i="2"/>
  <c r="H1411" i="2"/>
  <c r="F1456" i="2"/>
  <c r="I1477" i="2"/>
  <c r="F1936" i="2"/>
  <c r="H1938" i="2"/>
  <c r="H1944" i="2"/>
  <c r="I1944" i="2"/>
  <c r="H1957" i="2"/>
  <c r="I1957" i="2"/>
  <c r="F44" i="66"/>
  <c r="H1397" i="2"/>
  <c r="I1411" i="2"/>
  <c r="H1464" i="2"/>
  <c r="I1317" i="2"/>
  <c r="H400" i="2"/>
  <c r="F12" i="66"/>
  <c r="F5" i="66" s="1"/>
  <c r="F38" i="66"/>
  <c r="N31" i="29" l="1"/>
  <c r="U49" i="34"/>
  <c r="AA62" i="35"/>
  <c r="Q34" i="34"/>
  <c r="K23" i="41"/>
  <c r="Z58" i="34"/>
  <c r="S28" i="52"/>
  <c r="O28" i="38"/>
  <c r="O38" i="38" s="1"/>
  <c r="AB58" i="34"/>
  <c r="J58" i="34"/>
  <c r="T28" i="52"/>
  <c r="T38" i="52" s="1"/>
  <c r="AG62" i="35"/>
  <c r="P62" i="35"/>
  <c r="AD29" i="41"/>
  <c r="W37" i="35"/>
  <c r="U34" i="34"/>
  <c r="U58" i="34" s="1"/>
  <c r="AG14" i="41"/>
  <c r="AD62" i="35"/>
  <c r="L174" i="2"/>
  <c r="R34" i="34"/>
  <c r="R49" i="34"/>
  <c r="T28" i="40"/>
  <c r="T38" i="40" s="1"/>
  <c r="AH37" i="35"/>
  <c r="I58" i="34"/>
  <c r="K62" i="35"/>
  <c r="S36" i="38"/>
  <c r="K39" i="18"/>
  <c r="K49" i="18" s="1"/>
  <c r="M21" i="33"/>
  <c r="M31" i="33" s="1"/>
  <c r="W29" i="41"/>
  <c r="I62" i="35"/>
  <c r="AH52" i="35"/>
  <c r="AA49" i="34"/>
  <c r="Z33" i="51"/>
  <c r="L16" i="41"/>
  <c r="N34" i="49"/>
  <c r="W21" i="33"/>
  <c r="W31" i="33" s="1"/>
  <c r="H58" i="34"/>
  <c r="S37" i="35"/>
  <c r="K34" i="34"/>
  <c r="AE62" i="35"/>
  <c r="M58" i="34"/>
  <c r="P58" i="34"/>
  <c r="AK39" i="18"/>
  <c r="AK49" i="18" s="1"/>
  <c r="Y62" i="35"/>
  <c r="AD16" i="41"/>
  <c r="AD23" i="41"/>
  <c r="AA34" i="34"/>
  <c r="X34" i="49"/>
  <c r="S39" i="18"/>
  <c r="S49" i="18" s="1"/>
  <c r="AJ30" i="41"/>
  <c r="L29" i="41"/>
  <c r="R28" i="40"/>
  <c r="R38" i="40" s="1"/>
  <c r="AK28" i="40"/>
  <c r="AK38" i="40" s="1"/>
  <c r="P28" i="38"/>
  <c r="P38" i="38" s="1"/>
  <c r="V28" i="40"/>
  <c r="V38" i="40" s="1"/>
  <c r="S21" i="33"/>
  <c r="S31" i="33" s="1"/>
  <c r="AC58" i="34"/>
  <c r="T52" i="35"/>
  <c r="AF34" i="34"/>
  <c r="S22" i="38"/>
  <c r="S13" i="38"/>
  <c r="L62" i="35"/>
  <c r="AE33" i="51"/>
  <c r="W58" i="34"/>
  <c r="Q62" i="35"/>
  <c r="O58" i="34"/>
  <c r="T34" i="34"/>
  <c r="AF23" i="51"/>
  <c r="AK16" i="41"/>
  <c r="Y58" i="34"/>
  <c r="AC30" i="41"/>
  <c r="O33" i="51"/>
  <c r="T39" i="18"/>
  <c r="T49" i="18" s="1"/>
  <c r="V13" i="52"/>
  <c r="K28" i="52"/>
  <c r="K38" i="52" s="1"/>
  <c r="AN14" i="41"/>
  <c r="AO14" i="41" s="1"/>
  <c r="AQ14" i="41" s="1"/>
  <c r="AC52" i="35"/>
  <c r="AE58" i="34"/>
  <c r="W52" i="35"/>
  <c r="V21" i="33"/>
  <c r="V31" i="33" s="1"/>
  <c r="G58" i="34"/>
  <c r="AC21" i="33"/>
  <c r="AC31" i="33" s="1"/>
  <c r="T21" i="33"/>
  <c r="T31" i="33" s="1"/>
  <c r="AD39" i="18"/>
  <c r="AD49" i="18" s="1"/>
  <c r="K28" i="40"/>
  <c r="K38" i="40" s="1"/>
  <c r="T49" i="34"/>
  <c r="AF62" i="35"/>
  <c r="R39" i="18"/>
  <c r="R49" i="18" s="1"/>
  <c r="V16" i="41"/>
  <c r="U39" i="18"/>
  <c r="U49" i="18" s="1"/>
  <c r="AF49" i="34"/>
  <c r="S28" i="40"/>
  <c r="S38" i="40" s="1"/>
  <c r="AA28" i="38"/>
  <c r="AA38" i="38" s="1"/>
  <c r="AG21" i="41"/>
  <c r="AE21" i="41"/>
  <c r="V39" i="18"/>
  <c r="V49" i="18" s="1"/>
  <c r="W28" i="38"/>
  <c r="W38" i="38" s="1"/>
  <c r="X51" i="35"/>
  <c r="U28" i="40"/>
  <c r="U38" i="40" s="1"/>
  <c r="U30" i="41"/>
  <c r="X60" i="35"/>
  <c r="R28" i="38"/>
  <c r="R38" i="38" s="1"/>
  <c r="V52" i="35"/>
  <c r="W16" i="41"/>
  <c r="AD58" i="34"/>
  <c r="X20" i="33"/>
  <c r="W27" i="40"/>
  <c r="AA33" i="51"/>
  <c r="W23" i="41"/>
  <c r="W23" i="18"/>
  <c r="V27" i="52"/>
  <c r="X13" i="35"/>
  <c r="L1934" i="2"/>
  <c r="Q28" i="38"/>
  <c r="Q38" i="38" s="1"/>
  <c r="Z62" i="35"/>
  <c r="AH21" i="33"/>
  <c r="AH31" i="33" s="1"/>
  <c r="V12" i="34"/>
  <c r="X31" i="35"/>
  <c r="V43" i="34"/>
  <c r="AB16" i="49"/>
  <c r="V37" i="35"/>
  <c r="AA34" i="49"/>
  <c r="W33" i="18"/>
  <c r="V18" i="34"/>
  <c r="X15" i="33"/>
  <c r="Y34" i="49"/>
  <c r="AE12" i="41"/>
  <c r="AV16" i="41"/>
  <c r="AG12" i="41"/>
  <c r="AF28" i="52"/>
  <c r="AF38" i="52" s="1"/>
  <c r="V33" i="34"/>
  <c r="F47" i="66"/>
  <c r="K49" i="34"/>
  <c r="AB32" i="49"/>
  <c r="AX27" i="41"/>
  <c r="AY27" i="41" s="1"/>
  <c r="BA27" i="41" s="1"/>
  <c r="W22" i="40"/>
  <c r="W38" i="18"/>
  <c r="T37" i="35"/>
  <c r="Q28" i="52"/>
  <c r="Q38" i="52" s="1"/>
  <c r="V36" i="52"/>
  <c r="AF30" i="41"/>
  <c r="AE27" i="41"/>
  <c r="AJ34" i="49"/>
  <c r="U28" i="52"/>
  <c r="U38" i="52" s="1"/>
  <c r="AG27" i="41"/>
  <c r="X36" i="35"/>
  <c r="X58" i="34"/>
  <c r="M37" i="35"/>
  <c r="V28" i="34"/>
  <c r="V22" i="52"/>
  <c r="S49" i="34"/>
  <c r="I30" i="41"/>
  <c r="R62" i="35"/>
  <c r="Y16" i="41"/>
  <c r="AR33" i="51"/>
  <c r="V56" i="34"/>
  <c r="U37" i="35"/>
  <c r="AA28" i="52"/>
  <c r="AA38" i="52" s="1"/>
  <c r="AB24" i="49"/>
  <c r="O62" i="35"/>
  <c r="W13" i="40"/>
  <c r="N26" i="41"/>
  <c r="J28" i="38"/>
  <c r="J38" i="38" s="1"/>
  <c r="M52" i="35"/>
  <c r="AF34" i="49"/>
  <c r="J62" i="35"/>
  <c r="N28" i="41"/>
  <c r="O28" i="41" s="1"/>
  <c r="Q28" i="41" s="1"/>
  <c r="AG28" i="41" s="1"/>
  <c r="W47" i="18"/>
  <c r="F48" i="66"/>
  <c r="S52" i="35"/>
  <c r="Z34" i="49"/>
  <c r="W14" i="18"/>
  <c r="Q49" i="34"/>
  <c r="Q58" i="34" s="1"/>
  <c r="N22" i="41"/>
  <c r="O22" i="41" s="1"/>
  <c r="Q22" i="41" s="1"/>
  <c r="AG22" i="41" s="1"/>
  <c r="AX13" i="41"/>
  <c r="AY13" i="41" s="1"/>
  <c r="BA13" i="41" s="1"/>
  <c r="AF15" i="51"/>
  <c r="X29" i="33"/>
  <c r="L23" i="41"/>
  <c r="H51" i="2"/>
  <c r="AL33" i="51"/>
  <c r="X22" i="35"/>
  <c r="V48" i="34"/>
  <c r="N15" i="41"/>
  <c r="O15" i="41" s="1"/>
  <c r="AE15" i="41" s="1"/>
  <c r="AT30" i="41"/>
  <c r="S27" i="38"/>
  <c r="U21" i="33"/>
  <c r="U31" i="33" s="1"/>
  <c r="AC33" i="51"/>
  <c r="AV29" i="41"/>
  <c r="G1934" i="2"/>
  <c r="AD28" i="40"/>
  <c r="AD38" i="40" s="1"/>
  <c r="AC37" i="35"/>
  <c r="I736" i="2"/>
  <c r="E16" i="2"/>
  <c r="E14" i="2" s="1"/>
  <c r="H976" i="2"/>
  <c r="G734" i="2"/>
  <c r="F414" i="2"/>
  <c r="H414" i="2" s="1"/>
  <c r="H416" i="2"/>
  <c r="I80" i="2"/>
  <c r="L654" i="2"/>
  <c r="I51" i="2"/>
  <c r="K654" i="2"/>
  <c r="H656" i="2"/>
  <c r="G654" i="2"/>
  <c r="I654" i="2" s="1"/>
  <c r="L414" i="2"/>
  <c r="K334" i="2"/>
  <c r="G254" i="2"/>
  <c r="I254" i="2" s="1"/>
  <c r="K174" i="2"/>
  <c r="I1296" i="2"/>
  <c r="E1294" i="2"/>
  <c r="I1294" i="2" s="1"/>
  <c r="I896" i="2"/>
  <c r="I656" i="2"/>
  <c r="I416" i="2"/>
  <c r="E414" i="2"/>
  <c r="I414" i="2" s="1"/>
  <c r="E1934" i="2"/>
  <c r="I1936" i="2"/>
  <c r="G1134" i="2"/>
  <c r="K974" i="2"/>
  <c r="F1214" i="2"/>
  <c r="L1214" i="2"/>
  <c r="K1934" i="2"/>
  <c r="I1376" i="2"/>
  <c r="H1376" i="2"/>
  <c r="G1374" i="2"/>
  <c r="I1374" i="2" s="1"/>
  <c r="F1374" i="2"/>
  <c r="K1374" i="2"/>
  <c r="K1294" i="2"/>
  <c r="H1296" i="2"/>
  <c r="H1294" i="2"/>
  <c r="E1214" i="2"/>
  <c r="L1134" i="2"/>
  <c r="H24" i="2"/>
  <c r="I29" i="2"/>
  <c r="E1054" i="2"/>
  <c r="G974" i="2"/>
  <c r="H974" i="2" s="1"/>
  <c r="G894" i="2"/>
  <c r="I894" i="2" s="1"/>
  <c r="K894" i="2"/>
  <c r="I55" i="2"/>
  <c r="E734" i="2"/>
  <c r="K734" i="2"/>
  <c r="L734" i="2"/>
  <c r="H29" i="2"/>
  <c r="I576" i="2"/>
  <c r="E574" i="2"/>
  <c r="I574" i="2" s="1"/>
  <c r="E494" i="2"/>
  <c r="H37" i="2"/>
  <c r="K494" i="2"/>
  <c r="I24" i="2"/>
  <c r="I18" i="2"/>
  <c r="L334" i="2"/>
  <c r="G334" i="2"/>
  <c r="H334" i="2" s="1"/>
  <c r="H336" i="2"/>
  <c r="H256" i="2"/>
  <c r="K254" i="2"/>
  <c r="L254" i="2"/>
  <c r="I256" i="2"/>
  <c r="E174" i="2"/>
  <c r="I174" i="2" s="1"/>
  <c r="F174" i="2"/>
  <c r="H174" i="2" s="1"/>
  <c r="H176" i="2"/>
  <c r="I176" i="2"/>
  <c r="H72" i="2"/>
  <c r="I72" i="2"/>
  <c r="K1134" i="2"/>
  <c r="L974" i="2"/>
  <c r="AU29" i="41"/>
  <c r="AX26" i="41"/>
  <c r="F894" i="2"/>
  <c r="H896" i="2"/>
  <c r="E334" i="2"/>
  <c r="I336" i="2"/>
  <c r="F1134" i="2"/>
  <c r="H1136" i="2"/>
  <c r="F16" i="2"/>
  <c r="H18" i="2"/>
  <c r="H1056" i="2"/>
  <c r="G1054" i="2"/>
  <c r="I1056" i="2"/>
  <c r="AX12" i="41"/>
  <c r="AU16" i="41"/>
  <c r="W36" i="40"/>
  <c r="AB33" i="51"/>
  <c r="AN26" i="41"/>
  <c r="AK29" i="41"/>
  <c r="AD33" i="51"/>
  <c r="Y20" i="41"/>
  <c r="V23" i="41"/>
  <c r="X46" i="35"/>
  <c r="U52" i="35"/>
  <c r="I19" i="5"/>
  <c r="AE14" i="41"/>
  <c r="AL30" i="41"/>
  <c r="P31" i="29"/>
  <c r="P39" i="29" s="1"/>
  <c r="P40" i="29" s="1"/>
  <c r="F50" i="66"/>
  <c r="F29" i="66"/>
  <c r="G494" i="2"/>
  <c r="I496" i="2"/>
  <c r="H496" i="2"/>
  <c r="K94" i="2"/>
  <c r="AK23" i="41"/>
  <c r="L894" i="2"/>
  <c r="F574" i="2"/>
  <c r="H574" i="2" s="1"/>
  <c r="H576" i="2"/>
  <c r="K1054" i="2"/>
  <c r="F654" i="2"/>
  <c r="O20" i="41"/>
  <c r="I1136" i="2"/>
  <c r="E1134" i="2"/>
  <c r="N13" i="41"/>
  <c r="K16" i="41"/>
  <c r="K30" i="41" s="1"/>
  <c r="AX23" i="41"/>
  <c r="AY20" i="41"/>
  <c r="S34" i="34"/>
  <c r="S38" i="52"/>
  <c r="F94" i="2"/>
  <c r="AO13" i="41"/>
  <c r="AN23" i="41"/>
  <c r="Z16" i="41"/>
  <c r="L1054" i="2"/>
  <c r="F494" i="2"/>
  <c r="F734" i="2"/>
  <c r="H736" i="2"/>
  <c r="S14" i="46"/>
  <c r="G20" i="46"/>
  <c r="S20" i="46" s="1"/>
  <c r="F1934" i="2"/>
  <c r="F1454" i="2"/>
  <c r="F1054" i="2"/>
  <c r="E974" i="2"/>
  <c r="I976" i="2"/>
  <c r="G814" i="2"/>
  <c r="I816" i="2"/>
  <c r="H816" i="2"/>
  <c r="K814" i="2"/>
  <c r="I37" i="2"/>
  <c r="H1936" i="2"/>
  <c r="L574" i="2"/>
  <c r="I96" i="2"/>
  <c r="H96" i="2"/>
  <c r="AF31" i="51"/>
  <c r="Z26" i="41"/>
  <c r="Y29" i="41"/>
  <c r="R28" i="52"/>
  <c r="R38" i="52" s="1"/>
  <c r="AQ20" i="41"/>
  <c r="AQ23" i="41" s="1"/>
  <c r="AO23" i="41"/>
  <c r="AU23" i="41"/>
  <c r="AB16" i="41"/>
  <c r="L1518" i="2" l="1"/>
  <c r="L1456" i="2" s="1"/>
  <c r="N23" i="41"/>
  <c r="W62" i="35"/>
  <c r="V30" i="41"/>
  <c r="AH62" i="35"/>
  <c r="T62" i="35"/>
  <c r="AA58" i="34"/>
  <c r="R58" i="34"/>
  <c r="S62" i="35"/>
  <c r="AD30" i="41"/>
  <c r="S28" i="38"/>
  <c r="S38" i="38" s="1"/>
  <c r="AC62" i="35"/>
  <c r="N29" i="41"/>
  <c r="T58" i="34"/>
  <c r="K58" i="34"/>
  <c r="L30" i="41"/>
  <c r="V49" i="34"/>
  <c r="AN16" i="41"/>
  <c r="F41" i="66"/>
  <c r="G41" i="66" s="1"/>
  <c r="W28" i="40"/>
  <c r="W38" i="40" s="1"/>
  <c r="V62" i="35"/>
  <c r="AF58" i="34"/>
  <c r="O26" i="41"/>
  <c r="Q26" i="41" s="1"/>
  <c r="X52" i="35"/>
  <c r="U62" i="35"/>
  <c r="V28" i="52"/>
  <c r="V38" i="52" s="1"/>
  <c r="Q15" i="41"/>
  <c r="AG15" i="41" s="1"/>
  <c r="V34" i="34"/>
  <c r="X21" i="33"/>
  <c r="X31" i="33" s="1"/>
  <c r="W30" i="41"/>
  <c r="S58" i="34"/>
  <c r="W39" i="18"/>
  <c r="W49" i="18" s="1"/>
  <c r="AB34" i="49"/>
  <c r="AV30" i="41"/>
  <c r="X37" i="35"/>
  <c r="M62" i="35"/>
  <c r="I1934" i="2"/>
  <c r="H1934" i="2"/>
  <c r="AF33" i="51"/>
  <c r="AE28" i="41"/>
  <c r="AE22" i="41"/>
  <c r="AU30" i="41"/>
  <c r="H734" i="2"/>
  <c r="I734" i="2"/>
  <c r="H1374" i="2"/>
  <c r="H254" i="2"/>
  <c r="I1134" i="2"/>
  <c r="I974" i="2"/>
  <c r="H894" i="2"/>
  <c r="H654" i="2"/>
  <c r="H1134" i="2"/>
  <c r="I334" i="2"/>
  <c r="AQ13" i="41"/>
  <c r="AQ16" i="41" s="1"/>
  <c r="AO16" i="41"/>
  <c r="Q20" i="41"/>
  <c r="O23" i="41"/>
  <c r="H494" i="2"/>
  <c r="I494" i="2"/>
  <c r="AX29" i="41"/>
  <c r="AY26" i="41"/>
  <c r="I94" i="2"/>
  <c r="H94" i="2"/>
  <c r="H814" i="2"/>
  <c r="I814" i="2"/>
  <c r="AK30" i="41"/>
  <c r="Z20" i="41"/>
  <c r="AE20" i="41" s="1"/>
  <c r="Y23" i="41"/>
  <c r="Y30" i="41" s="1"/>
  <c r="I1054" i="2"/>
  <c r="H1054" i="2"/>
  <c r="F14" i="2"/>
  <c r="Z29" i="41"/>
  <c r="AB26" i="41"/>
  <c r="AB29" i="41" s="1"/>
  <c r="AY23" i="41"/>
  <c r="BA20" i="41"/>
  <c r="BA23" i="41" s="1"/>
  <c r="O13" i="41"/>
  <c r="N16" i="41"/>
  <c r="AO26" i="41"/>
  <c r="AN29" i="41"/>
  <c r="AX16" i="41"/>
  <c r="AY12" i="41"/>
  <c r="L78" i="2" l="1"/>
  <c r="L16" i="2" s="1"/>
  <c r="L14" i="2" s="1"/>
  <c r="L1454" i="2"/>
  <c r="N30" i="41"/>
  <c r="AN30" i="41"/>
  <c r="O29" i="41"/>
  <c r="AE26" i="41"/>
  <c r="X62" i="35"/>
  <c r="V58" i="34"/>
  <c r="AX30" i="41"/>
  <c r="AE29" i="41"/>
  <c r="AE23" i="41"/>
  <c r="AY16" i="41"/>
  <c r="BA12" i="41"/>
  <c r="BA16" i="41" s="1"/>
  <c r="BA26" i="41"/>
  <c r="BA29" i="41" s="1"/>
  <c r="AY29" i="41"/>
  <c r="AE13" i="41"/>
  <c r="AE16" i="41" s="1"/>
  <c r="Q13" i="41"/>
  <c r="O16" i="41"/>
  <c r="O30" i="41" s="1"/>
  <c r="Q29" i="41"/>
  <c r="AG26" i="41"/>
  <c r="AG29" i="41" s="1"/>
  <c r="AQ26" i="41"/>
  <c r="AQ29" i="41" s="1"/>
  <c r="AQ30" i="41" s="1"/>
  <c r="AO29" i="41"/>
  <c r="AO30" i="41" s="1"/>
  <c r="AB20" i="41"/>
  <c r="AB23" i="41" s="1"/>
  <c r="AB30" i="41" s="1"/>
  <c r="Z23" i="41"/>
  <c r="Z30" i="41" s="1"/>
  <c r="Q23" i="41"/>
  <c r="AE30" i="41" l="1"/>
  <c r="AG13" i="41"/>
  <c r="AG16" i="41" s="1"/>
  <c r="Q16" i="41"/>
  <c r="Q30" i="41" s="1"/>
  <c r="BA30" i="41"/>
  <c r="AG20" i="41"/>
  <c r="AG23" i="41" s="1"/>
  <c r="AY30" i="41"/>
  <c r="AG30" i="41" l="1"/>
  <c r="I1370" i="2"/>
  <c r="I10" i="2" s="1"/>
  <c r="H1370" i="2"/>
  <c r="H10" i="2" s="1"/>
  <c r="G1218" i="2" l="1"/>
  <c r="G1216" i="2" l="1"/>
  <c r="I1218" i="2"/>
  <c r="H1218" i="2"/>
  <c r="K418" i="2"/>
  <c r="K416" i="2" s="1"/>
  <c r="K414" i="2" s="1"/>
  <c r="G1214" i="2" l="1"/>
  <c r="I1216" i="2"/>
  <c r="H1216" i="2"/>
  <c r="K1518" i="2"/>
  <c r="H1214" i="2" l="1"/>
  <c r="I1214" i="2"/>
  <c r="G1518" i="2"/>
  <c r="K1456" i="2"/>
  <c r="K78" i="2"/>
  <c r="K16" i="2" s="1"/>
  <c r="K14" i="2" s="1"/>
  <c r="H1518" i="2" l="1"/>
  <c r="G78" i="2"/>
  <c r="G1456" i="2"/>
  <c r="I1518" i="2"/>
  <c r="K1454" i="2"/>
  <c r="H1456" i="2" l="1"/>
  <c r="G1454" i="2"/>
  <c r="I1456" i="2"/>
  <c r="I78" i="2"/>
  <c r="G16" i="2"/>
  <c r="H78" i="2"/>
  <c r="I16" i="2" l="1"/>
  <c r="H16" i="2"/>
  <c r="G14" i="2"/>
  <c r="I1454" i="2"/>
  <c r="H1454" i="2"/>
  <c r="I14" i="2" l="1"/>
  <c r="H14" i="2"/>
</calcChain>
</file>

<file path=xl/sharedStrings.xml><?xml version="1.0" encoding="utf-8"?>
<sst xmlns="http://schemas.openxmlformats.org/spreadsheetml/2006/main" count="4498" uniqueCount="592">
  <si>
    <t>.</t>
  </si>
  <si>
    <t>x</t>
  </si>
  <si>
    <t>I</t>
  </si>
  <si>
    <t>II</t>
  </si>
  <si>
    <t>III</t>
  </si>
  <si>
    <t>IY</t>
  </si>
  <si>
    <t>NN</t>
  </si>
  <si>
    <t>*</t>
  </si>
  <si>
    <t>N</t>
  </si>
  <si>
    <t>B</t>
  </si>
  <si>
    <t>C</t>
  </si>
  <si>
    <t>D</t>
  </si>
  <si>
    <t>E</t>
  </si>
  <si>
    <t>F</t>
  </si>
  <si>
    <t>G</t>
  </si>
  <si>
    <t>H</t>
  </si>
  <si>
    <t>J</t>
  </si>
  <si>
    <t>K</t>
  </si>
  <si>
    <t>L</t>
  </si>
  <si>
    <t>O</t>
  </si>
  <si>
    <t>Q</t>
  </si>
  <si>
    <t>R</t>
  </si>
  <si>
    <t>S</t>
  </si>
  <si>
    <t>T</t>
  </si>
  <si>
    <t>U</t>
  </si>
  <si>
    <t>V</t>
  </si>
  <si>
    <t>W</t>
  </si>
  <si>
    <t>Կառավարման  ապարատ</t>
  </si>
  <si>
    <t xml:space="preserve">Հայտատուի  անվանումը </t>
  </si>
  <si>
    <t>հաստատված բյուջե</t>
  </si>
  <si>
    <t>բյուջետային  հայտ</t>
  </si>
  <si>
    <t>Ծառայողական  ավտոմեքենաների  քանակը</t>
  </si>
  <si>
    <t>ԸՆԴԱՄԵՆԸ  ԾԱԽՍԵՐ</t>
  </si>
  <si>
    <t xml:space="preserve">Ձև N  2 </t>
  </si>
  <si>
    <t>կոդը</t>
  </si>
  <si>
    <t>ԸՆԹԱՑԻԿ  ԾԱԽՍԵՐ</t>
  </si>
  <si>
    <t xml:space="preserve"> -Աշխատողների աշխատավարձեր և հավելավճարներ</t>
  </si>
  <si>
    <t xml:space="preserve"> - Պարգևատրումներ, դրամական խրախուսումներ և հատուկ վճարներ</t>
  </si>
  <si>
    <t xml:space="preserve"> -Քաղաքացիական, դատական և պետական ծառայողների պարգևատրում </t>
  </si>
  <si>
    <t>Էներգետիկ ծառայություններ</t>
  </si>
  <si>
    <t>Կոմունալ ծառայություններ</t>
  </si>
  <si>
    <t>Ջրամատակարարման և ջրահեռացման ծառայություններ</t>
  </si>
  <si>
    <t>Կապի ծառայություններ</t>
  </si>
  <si>
    <t>Ապահովագրական ծախսեր</t>
  </si>
  <si>
    <t>Գույքի և սարքավորումների վարձակալություն</t>
  </si>
  <si>
    <t>Արտագերատեսչական ծախսեր</t>
  </si>
  <si>
    <t>Ներքին  գործուղումներ</t>
  </si>
  <si>
    <t>Արտասահմանյան գործուղումների գծով ծախսեր</t>
  </si>
  <si>
    <t>Վարչական ծառայություններ</t>
  </si>
  <si>
    <t>Համակարգչային ծառայություններ</t>
  </si>
  <si>
    <t>Տեղեկատվական ծառայություններ</t>
  </si>
  <si>
    <t>Կառավարչական ծառայություններ</t>
  </si>
  <si>
    <t>Կենցաղային և հանրային սննդի ծառայություններ</t>
  </si>
  <si>
    <t>Ներկայացուցչական  ծախսեր</t>
  </si>
  <si>
    <t>Ընդհանուր բնույթի այլ ծառայություններ</t>
  </si>
  <si>
    <t>Մասնագիտական ծառայություններ</t>
  </si>
  <si>
    <t>Շենքերի և կառույցների ընթացիկ նորոգում և պահպանում</t>
  </si>
  <si>
    <t>Մեքենաների և սարքավորումների ընթացիկ նորոգում և պահպանում</t>
  </si>
  <si>
    <t>Ավտոմեքենաների ընթացիկ նորոգում և պահպանում</t>
  </si>
  <si>
    <t>Սարքավորումների ընթացիկ նորոգում և պահպանում</t>
  </si>
  <si>
    <t>Գրասենյակային նյութեր և հագուստ</t>
  </si>
  <si>
    <t>Գրասենյակային պիտույքներ</t>
  </si>
  <si>
    <t>Հագուստ և համազգեստ</t>
  </si>
  <si>
    <t>Հատուկ նպատակային այլ նյութեր</t>
  </si>
  <si>
    <t>Սուբսիդիաներ ոչ ֆինանսական պետական կազմակերպություններին</t>
  </si>
  <si>
    <t>Ընթացիկ դրամաշնորհներ միջազգային կազմակերպություններին</t>
  </si>
  <si>
    <t>Այլ նպաստներ բյուջեից</t>
  </si>
  <si>
    <t>Այլ հարկեր</t>
  </si>
  <si>
    <t>Պարտադիր վճարներ</t>
  </si>
  <si>
    <t>Այլ  ծախսեր</t>
  </si>
  <si>
    <t>Պահուստային միջոցներ</t>
  </si>
  <si>
    <t>այդ  թվում`</t>
  </si>
  <si>
    <t xml:space="preserve"> ՈՉ ՖԻՆԱՆՍԱԿԱՆ ԱԿՏԻՎՆԵՐԻ ԳԾՈՎ ԾԱԽՍԵՐ</t>
  </si>
  <si>
    <t xml:space="preserve">Տրանսպորտային սարքավորումներ </t>
  </si>
  <si>
    <t>Վարչական  սարքավորումներ</t>
  </si>
  <si>
    <t>Այլ մեքենաներ և սարքավորումներ</t>
  </si>
  <si>
    <t xml:space="preserve">Ոչ նյութական հիմնական միջոցներ </t>
  </si>
  <si>
    <t>Հ Ա Շ Վ Ա Ր Կ</t>
  </si>
  <si>
    <t>Բաժանորդային վարձ</t>
  </si>
  <si>
    <t xml:space="preserve"> Հեռախոսային խոսակցություններ</t>
  </si>
  <si>
    <t xml:space="preserve">Փոքր ունակությամբ (PABX) հեռախոսակայան ներ չշահագործող մարմին ների սովորական հեռախո սի բաժանորդային վարձ (տարեկան) </t>
  </si>
  <si>
    <t xml:space="preserve">Փոքր ունակությամբ (PABX) հեռախոսակայան ներ շահագործող մարմին ների սովորական հեռախո սի բաժանորդային վարձ (տարեկան) </t>
  </si>
  <si>
    <t>Ընդամենը սովորական հեռախոսի բաժանորդային վարձ (տարեկան)</t>
  </si>
  <si>
    <t>քանակը</t>
  </si>
  <si>
    <t>(դրամ)</t>
  </si>
  <si>
    <t xml:space="preserve">տեղական ելից հեռախոսային խոսակցություններ </t>
  </si>
  <si>
    <t xml:space="preserve"> (րոպե)</t>
  </si>
  <si>
    <t>դրամ</t>
  </si>
  <si>
    <t xml:space="preserve">Ընդամենը հեռախոսային խոսակցություն ների համար սահմանվող ամսական վճար </t>
  </si>
  <si>
    <t xml:space="preserve">Հեռախոսային խոսակցություն ների տարեկան սահմանաչափ </t>
  </si>
  <si>
    <t>Փոստային կապի ծառայություններ</t>
  </si>
  <si>
    <t>Ընդամենը կապի ծառայությունների վճարներ (տարեկան)</t>
  </si>
  <si>
    <t>Հաստիքը  կամ  ստորաբաժանումը</t>
  </si>
  <si>
    <t>Պետական մարմին - ընդամենը աշխատողների թիվը</t>
  </si>
  <si>
    <t>Ղեկավար</t>
  </si>
  <si>
    <t>Ղեկավարի տեղակալ /անդամներ/</t>
  </si>
  <si>
    <t>Ղեկավարի խորհրդական</t>
  </si>
  <si>
    <t>Ղեկավարի օգնական</t>
  </si>
  <si>
    <t>Ղեկավարի մամուլի քարտուղար</t>
  </si>
  <si>
    <t>Աշխատակազմի ղեկավար</t>
  </si>
  <si>
    <t>Աշխատակազմի ղեկավարի տեղակալ</t>
  </si>
  <si>
    <t>Աշխատակազմի առանձնացված ստորաբաժանման ղեկավար</t>
  </si>
  <si>
    <t>Աշխատակազմի առանձնացված ստորաբաժանման տարածքային մարմնի ղեկավար</t>
  </si>
  <si>
    <t>Աշխատակազմի առանձնացված ստորաբաժանում</t>
  </si>
  <si>
    <t>Աշխատակազմի առանձնացված ստորաբաժանման տարածքային մարմին</t>
  </si>
  <si>
    <t>Աշխատակազմի կառուցվածքային ստորաբաժանման ղեկավար</t>
  </si>
  <si>
    <t>Աշխատակազմի արտաքին կապերի վարչություն</t>
  </si>
  <si>
    <t>Աշխատակազմի վարչություն /քարտուղարություն/</t>
  </si>
  <si>
    <t>Աշխատակազմի ինքնուրույն բաժին</t>
  </si>
  <si>
    <t>Աշխատակազմի քարտուղարություն</t>
  </si>
  <si>
    <t>Տեխնիկական սպասարկում իրականացնող անձնակազմ</t>
  </si>
  <si>
    <t>Յուրաքանչյուր 4 կամ 5 միավորի համար մեկական հեռախոսագիծ (բացառությամբ տեխնիկական սպասարկողների)</t>
  </si>
  <si>
    <t>Ընդամենը</t>
  </si>
  <si>
    <t>հ/հ</t>
  </si>
  <si>
    <t>Ձև N 6</t>
  </si>
  <si>
    <t>տարբերություն</t>
  </si>
  <si>
    <t>Դատական իշխանության մարմնի անվանումը</t>
  </si>
  <si>
    <t>Հ/Հ</t>
  </si>
  <si>
    <t>գործերի
քանակը</t>
  </si>
  <si>
    <t>մեկ գործի համար ուղարկվող 
փաստաթղթերի 
քանակը</t>
  </si>
  <si>
    <t>ուղարկվող մեկ փաստաթղթի 
միջին արժեքը</t>
  </si>
  <si>
    <t>մեկ գործի արժեքը</t>
  </si>
  <si>
    <t>Ընդամենը տարեկան 
 ծախսեր</t>
  </si>
  <si>
    <t>գործերի
քանակը (ս3-ս8)</t>
  </si>
  <si>
    <t>Ընդամենը տարեկան 
 ծախսեր (ս7-ս9)</t>
  </si>
  <si>
    <t>Այդ թվում`</t>
  </si>
  <si>
    <t>Ձև N 7</t>
  </si>
  <si>
    <t xml:space="preserve">Սահմանված րոպե </t>
  </si>
  <si>
    <t>Հաստիքի անվանումը</t>
  </si>
  <si>
    <t xml:space="preserve">Հաստ.միավ.թիվը </t>
  </si>
  <si>
    <t>հեռ. քան</t>
  </si>
  <si>
    <t>ամս. բաժ.  վճար</t>
  </si>
  <si>
    <t>հասանելիք րոպե</t>
  </si>
  <si>
    <t>միջքաղ.և բջջ.ցանց, միավ.</t>
  </si>
  <si>
    <t>միջազգային,միավոր</t>
  </si>
  <si>
    <t>միջքաղ., միջազգայ. հեռ.համար</t>
  </si>
  <si>
    <t>Փոստային</t>
  </si>
  <si>
    <t>Ինտերնետ</t>
  </si>
  <si>
    <t>Իրտեկ</t>
  </si>
  <si>
    <t>Ձև N 8</t>
  </si>
  <si>
    <t>Համակար     գիչների քանակը  (հատ)</t>
  </si>
  <si>
    <t xml:space="preserve">Հզորությունը </t>
  </si>
  <si>
    <t>Շահագործ  ման ժամերի տարեկան քանակը</t>
  </si>
  <si>
    <t>Շենքերի և շինություն ների մակերեսը (քառ/մետր)</t>
  </si>
  <si>
    <t>Տարեկան ծախսի նորմը (կվտ.ժ)</t>
  </si>
  <si>
    <t>Ընդամենը  տարեկան ծախսի նորմը (կվտ.ժ)</t>
  </si>
  <si>
    <t>Ընդամենը էլեկտրաէներ  գիայի ծախս               (հազ. դրամ)</t>
  </si>
  <si>
    <t xml:space="preserve"> Այլ հատուկ սարքեր /վերելակներ, ներքին հեռախոսակայաններ, արտաքին լուսավորություն և այլն/</t>
  </si>
  <si>
    <t>Լուսավորության և կենցաղային սարքերի ծախսի, օդի լավորակման դեպքում` ենքերի և շինությունների 1քառ/մետր մակերեսի համար</t>
  </si>
  <si>
    <t>Լուսավորության և կենցաղային սարքերի ծախսի, առանց օդի լավորակման դեպքում` շենքերի և շինությունների 1 քառ/մետր մակերեսի համար</t>
  </si>
  <si>
    <t>Համակարգիչների` 1 հատի համար, որը ներառում է տպիչ սարքերի և այլ կազմտեխնիկայի ծախսը, 8-ժամյա աշխատանքային օրվա համար</t>
  </si>
  <si>
    <t>այդ թվում`</t>
  </si>
  <si>
    <t>Ձև N 9</t>
  </si>
  <si>
    <t>Բնակավայրը</t>
  </si>
  <si>
    <t>Շենքի տեսակը  (քար / պանելային,   միաձույլ)</t>
  </si>
  <si>
    <t xml:space="preserve">Շենքի ծավալը (խոր/մետր) հաշվարկված արտաքին չափերով </t>
  </si>
  <si>
    <t>այդ թվում` զբաղեցրած տարածքի ծավալը (խոր. մետր)</t>
  </si>
  <si>
    <t xml:space="preserve">քար </t>
  </si>
  <si>
    <t>պանելային,      միաձույլ</t>
  </si>
  <si>
    <t>Ընդամենը ջեռուցման համար էլեկտրաէներգիայի ծախս               (հազ. դրամ)</t>
  </si>
  <si>
    <t>Շենքի տեսակը  (քար / պանելային,  միաձույլ)</t>
  </si>
  <si>
    <t xml:space="preserve">Շենքի ընդհանուր ծավալը (խոր/մետր) հաշվարկված արտաքին չափերով </t>
  </si>
  <si>
    <t>Ջերմային էներգիայի տարեկան ծախսի նորմը                   (Գկալ/ խոր.մետր)</t>
  </si>
  <si>
    <t>Ընդամենը  տարեկան ծախսի նորմը (Գկալ/ խոր.մետր)</t>
  </si>
  <si>
    <t xml:space="preserve"> Բնական գազով աշխատող կաթսաներ (խոր/մետր)</t>
  </si>
  <si>
    <t>Բնական գազով աշխատող անհատական ջեռուցիչ սարքեր, վառարաններ</t>
  </si>
  <si>
    <t>Հեղուկ վառելիք անհատական ջեռուցիչ սարքերի, վառարանների համար (կգ)</t>
  </si>
  <si>
    <t>Ընդամենը  տարեկան ծախս          (Գկալ/ խոր.մետր)</t>
  </si>
  <si>
    <t>Սակագինը (հազ. դրամ)</t>
  </si>
  <si>
    <t>Ընդամենը ջեռուցման  ծախս                        (հազ. դրամ)</t>
  </si>
  <si>
    <t>պանելային,  միաձույլ</t>
  </si>
  <si>
    <t>ՀՀ կառավարության 2005 թվականի ապրիլի 28-ի N 629-Ն որոշման պահանջներին համապատասխան:</t>
  </si>
  <si>
    <t>N 1,2 և 3 ձևերը լրացվում են`</t>
  </si>
  <si>
    <t>Ձև N 11</t>
  </si>
  <si>
    <t>Տ Ե Ղ Ե Կ Ա Ն Ք</t>
  </si>
  <si>
    <t>Քանակը</t>
  </si>
  <si>
    <t xml:space="preserve">Այդ թվում` </t>
  </si>
  <si>
    <t xml:space="preserve">ՙ'Հայաստանի Հանրապետության պետական մարմինների գծով Հայաստանի Հանրապետության պետական բյուջեի նախագծում բյուջետային ծախսերի առանձին տեսակների` ջեռուցման, վառելիքի և էլեկտրաէներգիայի ձեռք բերման ծավալների հաշվարկման հիմքում դրվող նորմաները հաստատելու մասին՚ </t>
  </si>
  <si>
    <t>Ձև N 15</t>
  </si>
  <si>
    <t>Հաստիքային միավորների թիվը</t>
  </si>
  <si>
    <t>Ձև N 17</t>
  </si>
  <si>
    <t>/դրամ/</t>
  </si>
  <si>
    <t>Տարբերությունը</t>
  </si>
  <si>
    <t>Հաստիքային ցուցակի համեմատական</t>
  </si>
  <si>
    <t>Անուն, Ազգանուն</t>
  </si>
  <si>
    <t>Պաշտոնի անվանումը</t>
  </si>
  <si>
    <t>Պաշտոնի    կոդը</t>
  </si>
  <si>
    <t>Տվյալ պաշտոնում աշխատան քային ստաժը</t>
  </si>
  <si>
    <t>Բարձր լեռնային վայրերում աշխատելու համար հավելում</t>
  </si>
  <si>
    <t>Այլ հավելա վճարներ</t>
  </si>
  <si>
    <t>Ընդամենը ամսական աշխատա վարձի ֆոնդ  /ս.8+ս.9+ս.10/</t>
  </si>
  <si>
    <t xml:space="preserve">Ըստ հաստատված կառուցվածքային ստորաբաժանումների </t>
  </si>
  <si>
    <t>Վարչություն /բաժին/</t>
  </si>
  <si>
    <t>Ընդամենը ըստ ստորաբաժանման</t>
  </si>
  <si>
    <t>Ընդամենը քաղաքացիական /պետական, հատուկ/ ծառայողներ</t>
  </si>
  <si>
    <t>Հաստիքային ցուցակը կազմել ըստ հաստատված կառուցվածքային ստորաբաժանումների</t>
  </si>
  <si>
    <t>Ձև N 18</t>
  </si>
  <si>
    <t>Քաղաքացիական ծառայողներ</t>
  </si>
  <si>
    <t>Ընդամենը քաղաքացիական ծառայողներ</t>
  </si>
  <si>
    <t>Ընդամենը  ըստ  նախարարության</t>
  </si>
  <si>
    <t>Ձև N 19</t>
  </si>
  <si>
    <t>Դիվանագիտական ծառայողներ</t>
  </si>
  <si>
    <t>Ընդամենը դիվանագիտական  ծառայողներ</t>
  </si>
  <si>
    <t>Հարկային, մաքսային ծառայողներ</t>
  </si>
  <si>
    <t>Ընդամենը հարկային, մաքսային ծառայողներ</t>
  </si>
  <si>
    <t xml:space="preserve">Սահմանվող պաշտոնային դրույքաչափը </t>
  </si>
  <si>
    <t>Հարկադիր  կատարողներ</t>
  </si>
  <si>
    <t>Ընդամենը հարկադիր կատարողներ</t>
  </si>
  <si>
    <t>Ձև N 23</t>
  </si>
  <si>
    <t>Ձև N 24</t>
  </si>
  <si>
    <t>Անուն, ազգանուն</t>
  </si>
  <si>
    <t xml:space="preserve">Ընդամենը ամսական աշխատա վարձի ֆոնդ  </t>
  </si>
  <si>
    <t>Ձև N 25</t>
  </si>
  <si>
    <t>Դատախազներ</t>
  </si>
  <si>
    <t>Ընդամենը դատախազներ</t>
  </si>
  <si>
    <t>Ձև N 26</t>
  </si>
  <si>
    <t>Դատախազության աշխատակազմի պետական ծառայողներ</t>
  </si>
  <si>
    <t>Ընդամենը պետական ծառայողներ</t>
  </si>
  <si>
    <t>Ընդամենը  ըստ  աշխատակազմի</t>
  </si>
  <si>
    <t>Ձև N 27</t>
  </si>
  <si>
    <t>Հատուկ քննչական ծառայության ծառայողներ</t>
  </si>
  <si>
    <t xml:space="preserve">Ընդամենը </t>
  </si>
  <si>
    <t>Ընդամենը հատուկ քննչական ծառայության ծառայողներ</t>
  </si>
  <si>
    <t>Ձև N 28</t>
  </si>
  <si>
    <t xml:space="preserve">  4111</t>
  </si>
  <si>
    <t xml:space="preserve">  4112</t>
  </si>
  <si>
    <t>4113</t>
  </si>
  <si>
    <t>Շենքերի պահպանման ծառայություններ /դեռատիզացիա/</t>
  </si>
  <si>
    <t>աղբահանություն</t>
  </si>
  <si>
    <t>այլ</t>
  </si>
  <si>
    <t>ավտոմեքենաների տեխզննություն և բնապահպանական վճար</t>
  </si>
  <si>
    <t>Ընթացիկ սուբվենցիաներ համայնքներին</t>
  </si>
  <si>
    <t>Հաստիքային  միավորների  թիվը</t>
  </si>
  <si>
    <t>Էլեկտրաէներգիայով ջեռուցման ծառայություններ</t>
  </si>
  <si>
    <t xml:space="preserve">Հիմնավորումներ 8-րդ սյունակում ներկայացված փոփոխությունների վերաբերյալ  </t>
  </si>
  <si>
    <t xml:space="preserve">միջազգային ելից հեռախոսային  խոսակցություններ, այդ թվում` ֆաքսի միլային  միջազգային հաղորդագրություններ </t>
  </si>
  <si>
    <t xml:space="preserve">միջքաղաքային և դեպի բջջային ցանց ելից հեռախոսային խոսակցություններ, այդ թվում` ֆաքսիմիլային  միջքաղաքային հաղորդագրություններ </t>
  </si>
  <si>
    <t xml:space="preserve">Գործակից </t>
  </si>
  <si>
    <t>Սահմանվող պաշտոնային դրույքաչափը /դրամ/</t>
  </si>
  <si>
    <t>Դիվանագիտական աստիճանի համար սահմանվող հավելա վճարներ</t>
  </si>
  <si>
    <t>Կոչումը</t>
  </si>
  <si>
    <t>Կոչման համար տրվող հավելավճար</t>
  </si>
  <si>
    <t>Ընդամենը ամսական աշխատա վարձի ֆոնդ  /ս.10+ս.11+ս.12/</t>
  </si>
  <si>
    <r>
      <t>*</t>
    </r>
    <r>
      <rPr>
        <sz val="10"/>
        <color indexed="8"/>
        <rFont val="GHEA Grapalat"/>
        <family val="3"/>
      </rPr>
      <t>Աշխատավարձի հաշվարկման համար բազային աշխատավարձի չափը կազմում է 66140.0 դրամ:</t>
    </r>
  </si>
  <si>
    <t>Դասային աստիճանը</t>
  </si>
  <si>
    <r>
      <t xml:space="preserve">Դասային աստիճանի համար հաշվարկվող հավելավճար </t>
    </r>
    <r>
      <rPr>
        <b/>
        <sz val="8"/>
        <color indexed="10"/>
        <rFont val="GHEA Grapalat"/>
        <family val="3"/>
      </rPr>
      <t>(x)</t>
    </r>
  </si>
  <si>
    <r>
      <t>*</t>
    </r>
    <r>
      <rPr>
        <sz val="8"/>
        <rFont val="GHEA Grapalat"/>
        <family val="3"/>
      </rPr>
      <t xml:space="preserve">Սահմանվող պաշտոնային դրույքաչափը /ս.8 x բազային աշխատավարձ/ </t>
    </r>
  </si>
  <si>
    <t xml:space="preserve">Սահմանվող պաշտոնային դրույքաչափը արձ/ </t>
  </si>
  <si>
    <t>Աշխատանքային ստաժը /ըստ օրենքի հաշվարկման համար/</t>
  </si>
  <si>
    <r>
      <t>Աշխատանքային ստաժի համար հաշվարկվող հավելավճար</t>
    </r>
    <r>
      <rPr>
        <sz val="8"/>
        <color indexed="10"/>
        <rFont val="GHEA Grapalat"/>
        <family val="3"/>
      </rPr>
      <t>(x)</t>
    </r>
  </si>
  <si>
    <t xml:space="preserve">Ընդամենը դասային աստիճանի և աշխատանքային ստաժի համար սահմանվող հավելավճար </t>
  </si>
  <si>
    <t>Ընդամենը ամսական աշխատա վարձի ֆոնդ  /ս.14+ս.15+ս.16/</t>
  </si>
  <si>
    <t>Ընդամենը ամսական աշխատա վարձի ֆոնդ  /ս.19+ս.20+ս.21/</t>
  </si>
  <si>
    <t>Ընդամենը ամսական աշխատա վարձի ֆոնդ  /ս.24+ս.25+ս.26/</t>
  </si>
  <si>
    <t>Ընդամենը ամսական աշխատա վարձի ֆոնդ  /ս.29+ս.30+ս.31/</t>
  </si>
  <si>
    <t>Սահմանվող պաշտոնային դրույքաչափը</t>
  </si>
  <si>
    <t>Ընդամենը ամսական աշխատա վարձի ֆոնդ  /ս.16+ս.17+ս.18/</t>
  </si>
  <si>
    <t>Ընդամենը ամսական աշխատա վարձի ֆոնդ  /ս.21+ս.22+ս.23/</t>
  </si>
  <si>
    <t>Ընդամենը ամսական աշխատա վարձի ֆոնդ  /ս.26+ս.27+ս.28/</t>
  </si>
  <si>
    <t>Ընդամենը ամսական աշխատա վարձի ֆոնդ  /ս.31+ս.32+ս.33/</t>
  </si>
  <si>
    <t xml:space="preserve">ընդամենը </t>
  </si>
  <si>
    <t>Քննչական կոմիտեի ծառայողներ</t>
  </si>
  <si>
    <t>Ընդամենը քննչական կոմիտեի ծառայողներ</t>
  </si>
  <si>
    <t>Ընդամենը  ըստ  դեպարտամենտի</t>
  </si>
  <si>
    <t>Ծառայության առանձնահատկություններով պայմանավորված տրվող հավելումներ (ՀՀ կառավարության 04.09.14թ.N 950-Ն որոշում)</t>
  </si>
  <si>
    <t xml:space="preserve">Ընդամենը ամսական աշխատավարձի ֆոնդ  </t>
  </si>
  <si>
    <t>…</t>
  </si>
  <si>
    <t>Բաժանորդային վարձի սակագինը ըստ կապի օպերատորի հետ կնքված պայմանագրի (ՀՀ դրամով` առանց ԱԱՀ-ի)</t>
  </si>
  <si>
    <r>
      <t>**</t>
    </r>
    <r>
      <rPr>
        <b/>
        <sz val="8"/>
        <rFont val="GHEA Grapalat"/>
        <family val="3"/>
      </rPr>
      <t xml:space="preserve">Սահմանվող պաշտոնային դրույքաչափը </t>
    </r>
  </si>
  <si>
    <t>Քննչական կոմիտեի դեպարտամենտի պետական ծառայողներ</t>
  </si>
  <si>
    <t>Հատուկ քննչական ծառայության աշխատակազմի պետական ծառայողներ</t>
  </si>
  <si>
    <t>2014թ. հուլիսի 1-ից հետո սահմանված հավելավճարի չափը</t>
  </si>
  <si>
    <r>
      <t>*</t>
    </r>
    <r>
      <rPr>
        <sz val="8"/>
        <rFont val="GHEA Grapalat"/>
        <family val="3"/>
      </rPr>
      <t xml:space="preserve">Սահմանվող պաշտոնային դրույքաչափը /ս.6 x բազային աշխատավարձ/ </t>
    </r>
  </si>
  <si>
    <t>Ընդամենը տարեկան G+M+R /հազ.դր./</t>
  </si>
  <si>
    <t>Ընդամենը ամբողջ կապը S+T+U+V /հազ.դր./</t>
  </si>
  <si>
    <t>ընդ. ամս. վճար D*E</t>
  </si>
  <si>
    <t xml:space="preserve">ընդ. տար. վճար F*12 </t>
  </si>
  <si>
    <t>Ընդանուր H*C</t>
  </si>
  <si>
    <t>անվճար I-D*360, մնացորդ</t>
  </si>
  <si>
    <t>րոպեավ. 360ր-ից ավել (I-J)*5դր</t>
  </si>
  <si>
    <t xml:space="preserve">տար. րոպեավ. L*12 </t>
  </si>
  <si>
    <t>ընդ. ամս. վճար (N+O) *1000</t>
  </si>
  <si>
    <t>P*20%</t>
  </si>
  <si>
    <t>ընդ. տար.վճար (P+Q)*12</t>
  </si>
  <si>
    <t>A</t>
  </si>
  <si>
    <t>M</t>
  </si>
  <si>
    <t>P</t>
  </si>
  <si>
    <t>Տրանսպորտային նյութեր</t>
  </si>
  <si>
    <t xml:space="preserve">Գյուղատնտեսական ապրանքներ </t>
  </si>
  <si>
    <t xml:space="preserve">Կենցաղային և հանրային սննդի նյութեր </t>
  </si>
  <si>
    <t>Հատուկ հեռախոսակապ</t>
  </si>
  <si>
    <t>2019թ.</t>
  </si>
  <si>
    <t>Ց Ա Ն Կ</t>
  </si>
  <si>
    <t>IV</t>
  </si>
  <si>
    <t xml:space="preserve">Ընդամենը վճարման ենթակա հավելավճարներ </t>
  </si>
  <si>
    <t>հատուկ կարևորության և հույժ գաղտնի տեղեկություններին փաստացի իրազեկ անձանց հավելավճար</t>
  </si>
  <si>
    <t>`</t>
  </si>
  <si>
    <r>
      <t xml:space="preserve">Դասային աստիճանի համար սահմանվող հավելավճարի տոկոսը </t>
    </r>
    <r>
      <rPr>
        <b/>
        <sz val="8"/>
        <color indexed="10"/>
        <rFont val="GHEA Grapalat"/>
        <family val="3"/>
      </rPr>
      <t xml:space="preserve"> (%)</t>
    </r>
  </si>
  <si>
    <r>
      <t xml:space="preserve">Աշխատանքային ստաժը /ըստ օրենքի հաշվարկման համար/ </t>
    </r>
    <r>
      <rPr>
        <b/>
        <sz val="8"/>
        <color indexed="10"/>
        <rFont val="GHEA Grapalat"/>
        <family val="3"/>
      </rPr>
      <t>(տարի)</t>
    </r>
  </si>
  <si>
    <t xml:space="preserve">Դասային աստիճանի համար հաշվարկվող հավելավճար </t>
  </si>
  <si>
    <r>
      <t>Աշխատանքային ստաժի համար հաշվարկվող հավելավճար</t>
    </r>
    <r>
      <rPr>
        <sz val="8"/>
        <color indexed="10"/>
        <rFont val="GHEA Grapalat"/>
        <family val="3"/>
      </rPr>
      <t xml:space="preserve"> /դրույքաչափի 2% յուր. տարվա համար/</t>
    </r>
    <r>
      <rPr>
        <b/>
        <sz val="8"/>
        <color indexed="10"/>
        <rFont val="GHEA Grapalat"/>
        <family val="3"/>
      </rPr>
      <t>(x)</t>
    </r>
  </si>
  <si>
    <r>
      <t>Ընդամենը օրենքով սահմանված կարգով հաշվարկվող հավելավճարներ /</t>
    </r>
    <r>
      <rPr>
        <b/>
        <sz val="8"/>
        <color indexed="10"/>
        <rFont val="GHEA Grapalat"/>
        <family val="3"/>
      </rPr>
      <t>մինչև դրույքաչափի 30%-ը</t>
    </r>
    <r>
      <rPr>
        <b/>
        <sz val="8"/>
        <rFont val="GHEA Grapalat"/>
        <family val="3"/>
      </rPr>
      <t>/</t>
    </r>
    <r>
      <rPr>
        <b/>
        <sz val="8"/>
        <color indexed="10"/>
        <rFont val="GHEA Grapalat"/>
        <family val="3"/>
      </rPr>
      <t>(x)</t>
    </r>
    <r>
      <rPr>
        <b/>
        <sz val="8"/>
        <rFont val="GHEA Grapalat"/>
        <family val="3"/>
      </rPr>
      <t xml:space="preserve"> </t>
    </r>
  </si>
  <si>
    <r>
      <rPr>
        <sz val="8"/>
        <color indexed="10"/>
        <rFont val="GHEA Grapalat"/>
        <family val="3"/>
      </rPr>
      <t>**</t>
    </r>
    <r>
      <rPr>
        <b/>
        <sz val="8"/>
        <rFont val="GHEA Grapalat"/>
        <family val="3"/>
      </rPr>
      <t xml:space="preserve">Սահմանվող պաշտոնային դրույքաչափը </t>
    </r>
  </si>
  <si>
    <t>Ընդամենը վճարման ենթակա հավելավճարներ (x)</t>
  </si>
  <si>
    <t>Քաղաքացիական /պետական, հատուկ/ ծառայողներ</t>
  </si>
  <si>
    <t>Տվյալ պաշտոնում աշխատան քային ստաժը /2019թ. հուլիսի 1-ի դրությամբ/   (տարի)</t>
  </si>
  <si>
    <t xml:space="preserve">Գործակից /2019թ. հուլիսի 1-ի դրությամբ/  </t>
  </si>
  <si>
    <t xml:space="preserve">Ընդամենը ամսական աշխատա վարձ  </t>
  </si>
  <si>
    <t>Ընդամենը ամսական աշխատավարձ</t>
  </si>
  <si>
    <t>Ընդամենը ամսական աշխատավարձ  /ս.8+ս.9+ս.10/</t>
  </si>
  <si>
    <t>Ձև N 16</t>
  </si>
  <si>
    <t xml:space="preserve"> /հազ. դրամ/</t>
  </si>
  <si>
    <t>/հազ. դրամ/</t>
  </si>
  <si>
    <t>Պետական մարմնի կողմից զբաղեցված տարածքների</t>
  </si>
  <si>
    <t>Զբաղեցվող տարածքի գտնվելու հասցեն</t>
  </si>
  <si>
    <t>Ընդամենը՝</t>
  </si>
  <si>
    <t>Տարեկան վարձավճարի գումարը                   (հազ դրամ)</t>
  </si>
  <si>
    <t>Տարածքը (քառ մետր)</t>
  </si>
  <si>
    <t>Պետական մարմնի ստորաբաժանման անվանումը, որի կողմից զբաղեցված է համապատասխան տարածքը</t>
  </si>
  <si>
    <t>2020թ. բյուջետային հայտ</t>
  </si>
  <si>
    <t>2020թ.</t>
  </si>
  <si>
    <t>Ընթացիկ դրամաշնորհներ պետական կառավարման հատվածին</t>
  </si>
  <si>
    <t>Աշխատակազմի մասնագիտական զարգացման ծառայություններ</t>
  </si>
  <si>
    <t xml:space="preserve">2020թ. </t>
  </si>
  <si>
    <t xml:space="preserve">Գործակից /2020թ. հուլիսի 1-ի դրությամբ/  </t>
  </si>
  <si>
    <t>Տվյալ պաշտոնում աշխատան քային ստաժը /2020թ. հուլիսի 1-ի դրությամբ/   (տարի)</t>
  </si>
  <si>
    <t xml:space="preserve">2020 թ. </t>
  </si>
  <si>
    <t>4639</t>
  </si>
  <si>
    <t>Այլ ընթացիկ դրամաշնորհներ</t>
  </si>
  <si>
    <t>Բյուջետային ծախսերի տնտ. դասակարգման հոդվածի անվանումը</t>
  </si>
  <si>
    <t>այդ  թվում՝</t>
  </si>
  <si>
    <t xml:space="preserve">  փաստացի  կատարո ղական</t>
  </si>
  <si>
    <t>Գազով ջեռուցման ծառայություններ</t>
  </si>
  <si>
    <t>Բյուջետային ծախսերի տնտեսագիտական դասակարգման հոդվածի անվանումը</t>
  </si>
  <si>
    <t>Կապի այլ ծառայություններ</t>
  </si>
  <si>
    <t>(ս.4 x բաժանորդային վարձ (առանց ԱԱՀ) x 12ամիս) դրամ</t>
  </si>
  <si>
    <r>
      <t xml:space="preserve">ԸՆԴԱՄԵՆԸ                        (ներառյալ՝ </t>
    </r>
    <r>
      <rPr>
        <i/>
        <sz val="10"/>
        <rFont val="GHEA Grapalat"/>
        <family val="3"/>
      </rPr>
      <t>ԱԱՀ-ն)</t>
    </r>
  </si>
  <si>
    <t>Ձև N 5</t>
  </si>
  <si>
    <t>Ընդամենը  տարեկան ծախսի նորմը (կվտ/ժ)</t>
  </si>
  <si>
    <t xml:space="preserve">Ջերմային էներգիայի տարեկան ծախսի նորմը` կվտ/Ժ/ խոր.մետր                 </t>
  </si>
  <si>
    <t>հոդվածի կոդը</t>
  </si>
  <si>
    <t>Ձև N 3</t>
  </si>
  <si>
    <t xml:space="preserve">Ձև N  4 </t>
  </si>
  <si>
    <t>ՎԱՐՁԱԿԱԼՈՒԹՅԱՄԲ</t>
  </si>
  <si>
    <t>ՍԵՓԱԿԱՆՈՒԹՅԱՆ ԻՐԱՎՈՒՆՔՈՎ</t>
  </si>
  <si>
    <t xml:space="preserve">ԱՆՀԱՏՈՒՅՑ ՕԳՏԱԳՈՐԾՄԱՆ </t>
  </si>
  <si>
    <t>Տարածքը զբաղեցնելու իրավական հիմքը (համապատասխան իրավական ակտի, Վարձակալության պայմանագրի կամ սեփականության վկայականի համարը)</t>
  </si>
  <si>
    <t>Վարձակալությամբ/ենթավար-ձակալությամբ գույքը հանձնող սուբյեկտի անվանումը՝ ըստ  պայմանագրի</t>
  </si>
  <si>
    <t>Տվյալ պաշտոնում աշխատանքային ստաժը /2020թ. հուլիսի 1-ի դրությամբ/  (տարի/ամիս)</t>
  </si>
  <si>
    <t xml:space="preserve">2021թ. </t>
  </si>
  <si>
    <t>Տվյալ պաշտոնում աշխատան քային ստաժը /2021թ. հուլիսի 1-ի դրությամբ/  (տարի/ամիս)</t>
  </si>
  <si>
    <t xml:space="preserve">Գործակից /2021թ. հուլիսի 1-ի դրությամբ/  </t>
  </si>
  <si>
    <t>2019 թ.</t>
  </si>
  <si>
    <t>2021թ.</t>
  </si>
  <si>
    <t xml:space="preserve">2021 թ. </t>
  </si>
  <si>
    <t>լրացնել ապրանքի կամ ծառայության նկարագրությունը</t>
  </si>
  <si>
    <t>Ծառայողական գործուղումների գծով ծախսեր</t>
  </si>
  <si>
    <t xml:space="preserve">Տվյալ տարածքում վճարման ենթակա ընդամենը կոմունալ ծախսը                  </t>
  </si>
  <si>
    <t>Էլեկտրաէներգիա (լուսավորություն)  /հազ դրամ/</t>
  </si>
  <si>
    <t>Էլեկտրաէներգիա (ջեռուցում)           /հազ դրամ/</t>
  </si>
  <si>
    <t>Գազ (ջեռուցում)          /հազ դրամ/</t>
  </si>
  <si>
    <t>Ջուր                   /հազ դրամ/</t>
  </si>
  <si>
    <t>4824</t>
  </si>
  <si>
    <t>Առողջապահական և լաբորատոր նյութեր</t>
  </si>
  <si>
    <t xml:space="preserve"> Ընթացիկ դրամաշնորհներ պետական և համայնքային  առևտրային կազմակերպություններին</t>
  </si>
  <si>
    <t>2019թ. հաստատված</t>
  </si>
  <si>
    <t>2020թ. բյուջետային հայտի և  2019թ. հաստատվածի տարբերությունը</t>
  </si>
  <si>
    <t>Տնտեսագիտական դասակարգման հոդվածների գծով 2020թ. ընթացքում նախատեսվող ծախսերը՝ ըստ ապրանքների և ծառայությունների տեսակների</t>
  </si>
  <si>
    <t>ՀՀ  պետական  մարմինների 2020 թվականի  կապի ծառայությունների  վճարների</t>
  </si>
  <si>
    <t>ՀՀ  դատական իշխանության մարմինների 2020 թվականի փոստային կապի ծառայությունների վճարների</t>
  </si>
  <si>
    <t>ՀՀ  դատական իշխանության  մարմինների 2020 թվականի  կապի ծառայությունների  վճարների</t>
  </si>
  <si>
    <t>ՀՀ  պետական  մարմինների 2020 թվականի էլեկտրաէներգիայի ծախսերի /բացառությամբ ջեռուցման/</t>
  </si>
  <si>
    <t>ՀՀ  պետական մարմինների վարչական շենքերի և շինությունների 2020 թվականի ջեռուցման համար անհրաժեշտ էլեկտրաէներգիայի ծախսերի</t>
  </si>
  <si>
    <t>2020 թվականի ՀՀ  պետական մարմինների վարչական շենքերի և շինությունների գազով ջեռուցման համար անհրաժեշտ  ծախսերի</t>
  </si>
  <si>
    <t>2022թ.</t>
  </si>
  <si>
    <t>Բաժին</t>
  </si>
  <si>
    <t>խումբ</t>
  </si>
  <si>
    <t>դաս</t>
  </si>
  <si>
    <t xml:space="preserve"> Ծրագրային դասիչը</t>
  </si>
  <si>
    <t xml:space="preserve"> Ծրագիր</t>
  </si>
  <si>
    <t xml:space="preserve"> Միջոցառում</t>
  </si>
  <si>
    <t xml:space="preserve">Ընդհանուր գումարը            </t>
  </si>
  <si>
    <t>ենթակա է պարտադիր լրացման</t>
  </si>
  <si>
    <t xml:space="preserve">Բյուջետային ծախսերի տնտեսագիտական դասակարգման մյուս հոդվածների գծով ավելացնել նոր տողեր՝ ըստ անհրաժեշտության </t>
  </si>
  <si>
    <t>Պետական հատվածի տարբեր մակարդակների կողմից միմյանց նկատմամբ կիրառվող տույժեր</t>
  </si>
  <si>
    <t xml:space="preserve">2022թ. </t>
  </si>
  <si>
    <t>2020 թ.</t>
  </si>
  <si>
    <t xml:space="preserve">2022 թ. </t>
  </si>
  <si>
    <t xml:space="preserve">Ղեկավար պաշտոններ </t>
  </si>
  <si>
    <t>ՀՀ կառավարության  2014թ. հուլիսի 3-ի «Պետական իշխանության մարմիններում քաղաքացիական աշխատանք կատարող և տեխնիկական սպասարկում իրականացնող անձանց պաշտոնային դրույքաչափերը սահմանելու մասին» N 737-Ն որոշում</t>
  </si>
  <si>
    <t>«Պետական պաշտոններ և պետական ծառայության պաշտոններ զբաղեցնող անձանց վարձատրության մասին» ՀՀ օրենք</t>
  </si>
  <si>
    <t>Տվյալ պաշտոնում աշխատանքային ստաժը /2019թ. հուլիսի 1-ի դրությամբ/  (տարի/ամիս)</t>
  </si>
  <si>
    <t xml:space="preserve">Գործակից /2022թ. հուլիսի 1-ի դրությամբ/  </t>
  </si>
  <si>
    <t xml:space="preserve">Քաղաքացիական աշխատանք կատարող և տեխնիկական սպասարկում իրականացնող անձնակազմ </t>
  </si>
  <si>
    <t>Քաղաքացիական աշխատանք կատարող և տեխնիկական սպասարկում իրականացնող անձնակազմ</t>
  </si>
  <si>
    <r>
      <t xml:space="preserve">Կոչման համար սահմանվող հավելավճարի տոկոսը </t>
    </r>
    <r>
      <rPr>
        <b/>
        <sz val="8"/>
        <color indexed="10"/>
        <rFont val="GHEA Grapalat"/>
        <family val="3"/>
      </rPr>
      <t xml:space="preserve"> </t>
    </r>
  </si>
  <si>
    <r>
      <t>*</t>
    </r>
    <r>
      <rPr>
        <b/>
        <sz val="8"/>
        <rFont val="GHEA Grapalat"/>
        <family val="3"/>
      </rPr>
      <t xml:space="preserve">Սահմանվող պաշտոնային դրույքաչափը /ս.8 x բազային աշխատավարձ/ </t>
    </r>
  </si>
  <si>
    <t>Տվյալ պաշտոնում աշխատան քային ստաժը /2021թ. հուլիսի 1-ի դրությամբ/   (տարի)</t>
  </si>
  <si>
    <t>Տվյալ պաշտոնում աշխատան քային ստաժը /2022թ. հուլիսի 1-ի դրությամբ/   (տարի)</t>
  </si>
  <si>
    <r>
      <t>*</t>
    </r>
    <r>
      <rPr>
        <sz val="8"/>
        <rFont val="GHEA Grapalat"/>
        <family val="3"/>
      </rPr>
      <t xml:space="preserve">Սահմանվող պաշտոնային դրույքաչափը /ս.7 x բազային աշխատավարձ/ </t>
    </r>
  </si>
  <si>
    <t xml:space="preserve">Դիվանագիտական աստիճանի համար  սահմանվող հավելավճարի տոկոսը </t>
  </si>
  <si>
    <t xml:space="preserve">Տվյալ պաշտոնում աշխատան քային ստաժը /2020թ. հուլիսի 1-ի դրությամբ/  </t>
  </si>
  <si>
    <t>Դիվանագիտական աստիճանի համար  վճարվող հավելավճարի չափը 01.01.2020թ. դրությամբ</t>
  </si>
  <si>
    <t xml:space="preserve">Դասային աստիճանի համար սահմանվող հավելավճարի տոկոսը </t>
  </si>
  <si>
    <t>Աշխատանքային ստաժի համար հաշվարկվող հավելավճար</t>
  </si>
  <si>
    <r>
      <t xml:space="preserve">Դասային աստիճանի համար սահմանվող հավելավճարի տոկոսը </t>
    </r>
    <r>
      <rPr>
        <b/>
        <sz val="8"/>
        <color indexed="10"/>
        <rFont val="GHEA Grapalat"/>
        <family val="3"/>
      </rPr>
      <t xml:space="preserve"> </t>
    </r>
  </si>
  <si>
    <r>
      <t>*</t>
    </r>
    <r>
      <rPr>
        <b/>
        <sz val="8"/>
        <rFont val="GHEA Grapalat"/>
        <family val="3"/>
      </rPr>
      <t xml:space="preserve">Սահմանվող պաշտոնային դրույքաչափը </t>
    </r>
  </si>
  <si>
    <t>Հայեցողական պաշտոններ /խորհրդական, օգնական, մամուլի քարտուղար/</t>
  </si>
  <si>
    <r>
      <t>ԱՇԽԱՏԱՆՔԻ  ՎԱՐՁԱՏՐՈՒԹՅՈՒՆ</t>
    </r>
    <r>
      <rPr>
        <b/>
        <sz val="12"/>
        <color indexed="10"/>
        <rFont val="GHEA Grapalat"/>
        <family val="3"/>
      </rPr>
      <t xml:space="preserve">  </t>
    </r>
  </si>
  <si>
    <t xml:space="preserve">Ընդամենը  </t>
  </si>
  <si>
    <t>Ընդամենը  ըստ  ծառայության</t>
  </si>
  <si>
    <r>
      <t>*</t>
    </r>
    <r>
      <rPr>
        <sz val="10"/>
        <rFont val="GHEA Grapalat"/>
        <family val="3"/>
      </rPr>
      <t>Աշխատավարձի հաշվարկման համար բազային աշխատավարձի չափը կազմում է 66140.0 դրամ:</t>
    </r>
  </si>
  <si>
    <t>Բարձրագույն դատական խորհուրդ</t>
  </si>
  <si>
    <t>ԲԴԽ</t>
  </si>
  <si>
    <t>հատ</t>
  </si>
  <si>
    <t>Դատարաններ</t>
  </si>
  <si>
    <t>Վճռաբեկ  դատարան</t>
  </si>
  <si>
    <t>1 մեք-ի հաշվարկ</t>
  </si>
  <si>
    <t>regulyar  465</t>
  </si>
  <si>
    <t>premium 475</t>
  </si>
  <si>
    <t>1080</t>
  </si>
  <si>
    <t>Շենքերի և շինությունների կապ.վերանորոգում</t>
  </si>
  <si>
    <t>03</t>
  </si>
  <si>
    <t>01</t>
  </si>
  <si>
    <t>Շենքերի և շինությունների ձեռք բերում</t>
  </si>
  <si>
    <t>Շենքերի և շինությունների կառուցում</t>
  </si>
  <si>
    <t>5113</t>
  </si>
  <si>
    <t>5134</t>
  </si>
  <si>
    <t>Նախագծահետազոտական ծախսեր</t>
  </si>
  <si>
    <t>ՏՐԱՆՍՊՈՐՏԱՅԻՆ ՆՅՈՒԹԵՐ 426400 ՀՈԴՎԱԾ</t>
  </si>
  <si>
    <t>5.2.Տրանսպորտային նյութեր</t>
  </si>
  <si>
    <t>լ</t>
  </si>
  <si>
    <t>խմ</t>
  </si>
  <si>
    <t>Բենզին պրեմիում</t>
  </si>
  <si>
    <t>Բնական գազ</t>
  </si>
  <si>
    <t>Շարժիչի յուղ /5/լ</t>
  </si>
  <si>
    <t>Հակասառիչ հեղուկ /5/լ</t>
  </si>
  <si>
    <t>Օդաճնշման դողեր</t>
  </si>
  <si>
    <t>Յուղի ֆիլտր (զտիչ)</t>
  </si>
  <si>
    <t>Կուտակիչ</t>
  </si>
  <si>
    <t>Բենզինի զտիչ</t>
  </si>
  <si>
    <t>Բենզին ռեգուլյար</t>
  </si>
  <si>
    <t xml:space="preserve">Հակասառիչ հեղուկ </t>
  </si>
  <si>
    <t>Շարժիչի յուղ</t>
  </si>
  <si>
    <t>16 մեքենա</t>
  </si>
  <si>
    <t>28 մեքենա</t>
  </si>
  <si>
    <r>
      <t>Հայտատուի  անվանումը</t>
    </r>
    <r>
      <rPr>
        <sz val="10"/>
        <rFont val="GHEA Grapalat"/>
        <family val="3"/>
      </rPr>
      <t xml:space="preserve">       </t>
    </r>
    <r>
      <rPr>
        <b/>
        <sz val="12"/>
        <rFont val="GHEA Grapalat"/>
        <family val="3"/>
      </rPr>
      <t>ԲԱՐՁՐԱԳՈՒՅՆ ԴԱՏԱԿԱՆ ԽՈՐՀՈՒՐԴ</t>
    </r>
  </si>
  <si>
    <t>ԲԱՐՁՐԱԳՈՒՅՆ ԴԱՏԱԿԱՆ ԽՈՐՀՈՒՐԴ</t>
  </si>
  <si>
    <t>հիմքում դրվել է մշակվող տարածքների մակերեսները, մշակվող քմ տարածքի համար սահմանված սակագինը, ինչպես նաև տարվա ընթացքում նշված ծառայության մատուցման հաճախականությունը</t>
  </si>
  <si>
    <t xml:space="preserve">հաշվարկը կատարվել է ըստ կնքված պայմանագրերի, </t>
  </si>
  <si>
    <t xml:space="preserve">հաշվարկն իրականացվել է ՀՀ կառավարության 29.12.2005թ. N2335-Ն որոշմամբ սահմանված նորմաներով /օրապահիկի և գիշերավարձի ծախսերով /, </t>
  </si>
  <si>
    <t>հաշվարկն իրականացվել է յուրաքանչյուր մեքենայի համար 150.0 հազար դրամ սկզբունքով</t>
  </si>
  <si>
    <t>ավելացել են համակարգիչների ընթացիկ նորոգման ծախսերը` կապված այն հանգամանքի հետ, որ դատարաններում առկա համակարգչային սարքավորումների   շահագործման ժամկետները` ըստ ՀՀ կառավարության N957-Ն որոշմամբ հաստատված ամորտիզացիոն մասհանումների համար սահմանված նորմաների`  լրացել է 2008-2010 թթ.</t>
  </si>
  <si>
    <t>նախատեսվել են դատարանների վարչական շենքերում պատշաճ մաքրություն ապահովելու համար անհրաժեշտ կենցաղային ապրանքների և նյութերի ձեռք բերման ծախսեր</t>
  </si>
  <si>
    <t>հաշվարկն իրականացվել է ՀՀ հանրային ծառայությունները կարգավորող հանձնաժողովի 22,11,2017 թվականի ՙՎԵՈԼԻԱ ՋՈւՐ՚ փակ բաժնետիրական ընկերության կողմից սպառողներին խմելու ջրի մատակարարման, ջրահեռացման և կեղտաջրերի մաքրման ծառայությունների մատուցման սակագների սահմանման մասին՚ N499-Ն , ՀՀ Կառավարության 21,12,2017 թվականի 1697-Ն որոշումները</t>
  </si>
  <si>
    <t>հաշվարկն իրականացվել է էլեկտրաէներգիայի և ջեռուցման հիմքում դրվող նորմաների վերաբերյալ ՀՀ կառավարության 28.04.05թ 629-Ն որոշմանը, ինչպես նաև  ՀՀ հանրային ծառայությունները կարգավորող հանձնաժողովի 23.12.2016թ.  N422-Ն,  25.11.2016թ.  N333-Ն որոշումներին համապատասխան</t>
  </si>
  <si>
    <t xml:space="preserve">փոփոխությունը պայմանավորված է նշված հոդվածով դատարաններում տարիների ընթացքում կուտակված շուրջ 472784 արխիվացման  ենթակա  դատական գործերի արխիվացման համար անհրաժեշտ գումարի պլանավորմամբ` 165474,5 հազար դրամ, շուրջ 210969 արխիվացված գործերի թվայնացման համար անհրաժեշտ 88747,2 հազ.դրամ գումարի պլանավորմամբ, ինչպես նաև դատարանների  շենքերի ճակատային վիտրաժների լվացման համար ծախսի պլանավորմամբ` 583,4 հազար դրամ  </t>
  </si>
  <si>
    <t xml:space="preserve">հաշվարկը կատարվել է Կառավարության 20.12.2018 թվականի «Դատական կարգադրիչի համազգեստի, Դատական կարգադրիչի համազգեստի տարբերանշանների և խորհրդանշանի նկարագիրը սահմանելու և Հայաստանի Հանրապետության կառավարության 2008 թվականի հունվարի 17-ի թիվ 43-Ա որոշումն ուժը կորցրած ճանաչելու մասին» թիվ 1517-Ա  որոշման պահանջներին համապատասխան, որպես գնային կողմնորոշիչ վերցվել է տարվա ընթացքում կայացած մրցույթների շրջանակներում ներկայացված գնային առաջարկները, ինչպես նաև կնքված պայմանգրերի գները  </t>
  </si>
  <si>
    <t>նախատեսվել են ՀՀ եռագույն դրոշների, վկայականների, զինանշանների և համակարգչային այլ ածանցյալ մասերի, ինչպես նաև  Կառավարության 17.01.19թ. «Զենք կրելու իրավունք ունեցող դատական կարգադրիչների պաշտոնների անվանացանկը, հատկացվող զենքի տեսակը, ձևը, մոդելը և քանակը, ինչպես նաև հատուկ միջոցների ցանկը սահմանելու մասին»  թիվ 43-Ն որոշման պահանջներին համապատասխան զենքի ձեռք բերման ծախսեր</t>
  </si>
  <si>
    <t>Հավելված 1</t>
  </si>
  <si>
    <t>Բարձրագույն դատական խորհրդի</t>
  </si>
  <si>
    <t>2023թ.</t>
  </si>
  <si>
    <t>Դատական համակարգի աշխատողների աշխատավարձի ֆոնդի հաշվարկի համար հիմք է հանդիսացել  «Պետական պաշտոններ և պետական ծառայության պաշտոններ զբաղեցնող անձանց վարձատրության մասին» ՀՀ օրենքը /դատավորներին վճարվող հավելավճարներ, ծառայողների աշխատավարձի բնականոն աճ/</t>
  </si>
  <si>
    <t>Դատական համակարգի աշխատողների պարգևատրման ֆոնդի հաշվարկի համար հիմք է հանդիսացել  «Պետական պաշտոններ և պետական ծառայության պաշտոններ զբաղեցնող անձանց վարձատրության մասին» ՀՀ օրենքի 22-րդ հոդվածը</t>
  </si>
  <si>
    <t>Դատական համակարգի աշխատողների պարգևատրման և հատուկ վճարների ֆոնդի հաշվարկի համար հիմք է հանդիսացել  «Պետական պաշտոններ և պետական ծառայության պաշտոններ զբաղեցնող անձանց վարձատրության մասին» ՀՀ օրենքի 6-րդ հոդվածի 6-րդ մասը</t>
  </si>
  <si>
    <t>2021թ. փոփոխությունը պայմանավորված է դատական գործերի աճով պայմանավորված փոստային ծախսերով</t>
  </si>
  <si>
    <t>փոփոխությունը պայմանավորված է նշված հոդվածով դատարաններում գործերի քանակային աճով պայմանավորված ձևաթղթերի տպագրական աշխատանքների ավելացմամբ, ինչպես նաև Պաշտոնական տեղեկագրերի և Գերատեսչական նորմատիվ ակտերի գների թանկացմամբ</t>
  </si>
  <si>
    <r>
      <t>փոփոխությունը պայմանավորված է</t>
    </r>
    <r>
      <rPr>
        <sz val="10"/>
        <color rgb="FFFF0000"/>
        <rFont val="GHEA Grapalat"/>
        <family val="3"/>
      </rPr>
      <t xml:space="preserve"> </t>
    </r>
    <r>
      <rPr>
        <sz val="10"/>
        <rFont val="GHEA Grapalat"/>
        <family val="3"/>
      </rPr>
      <t>Mulbery էլեկտրոնային համակարգի  ներդրմամբ և սպասարկմամբ</t>
    </r>
    <r>
      <rPr>
        <sz val="10"/>
        <color rgb="FFFF0000"/>
        <rFont val="GHEA Grapalat"/>
        <family val="3"/>
      </rPr>
      <t xml:space="preserve"> </t>
    </r>
  </si>
  <si>
    <t>հաշվարկն իրականացվել է հաշվի առնելով նախորդ տարվա փաստացի ցուցանիշը, դատարաններում գործերի քանակային աճը, ինչպես նաև ՀՀ վարչական դատավարության օրենսգրքի 58-րդ և 59-րդ, ՀՀ քրեական դատավարության օրենսգրքի 166-րդ և 167-րդ,  ՀՀ քաղաքացիական դատավարության օրենսգրքի 106-րդ  հոդվածների պահանջները</t>
  </si>
  <si>
    <t>հաշվարկի հիմքում դրվել են հոդվածում ներառված ծառայությունների /անվտանգության համակարգերի սպասարկում, հակահրդեհային անվտանգության փորձաքննություն, վերելակների, կաթսաների անվտանգության փորձաքննություն և այլն/ վերաբերյալ իրականացված գնային հարցումները, կնքված պայմանագրերի գները, ինչպես նաև «Քաղաքացիական ծառայության մասին» ՀՀ օրենքի և ՀՀ կառավարության 01.11.2018թ. թիվ 1222-Ն և 17.01.2019թ. թիվ 43-Ն որոշումների պահանջները՝ դատավորների և զենք կրելու իրավունք ունեցող դատական կարգադրիչների զենքի հետ անվտանգ վարվելու կանոնների, ինչպես նաև զենքի և պաշտպանության հատուկ միջոցների գործադրման հատուկ պատրաստականության դասընթացների անցկացման և քաղաքացիական ծառայողների վերապատրաստման մասով</t>
  </si>
  <si>
    <t>հաշվարկի հիմքում դրվել են դատարանների նստավայրերի շենքերի վերանորոգման համար անհրաժեշտ գումարները</t>
  </si>
  <si>
    <t>2019-2020թթ. գործերի քանակի աճով պայմանավորված մեծացել է նաև թղթի ծախսը</t>
  </si>
  <si>
    <t>Դատավորների թեկնածուների ցուցակի համալրման նպատակով անցկացվող որակավորման ստուգման գրավոր քննության քննական հարցերի մշակման համար նախատեսվել է 200,0 հազ դրամ, իսկ գնահատման  հանձնաժողովի անդամներին /93*7*5,0=3255.0 հազար դրամ/ հատուցելու նպատակով պլանավորվել է հատուցման գումար, ինչպես նաև Կառավարության 28.06.18թ. «Իր մշտական բնակության վայրից դուրս պաշտոնի նշանակված դատավորին տվյալ վայրում բնակարանի վարձին համարժեք փոխհատուցում տրամադրելու կարգը, առավելագույն չափն ու ժամկետը սահմանելու մասին»  թիվ 717-Ն որոշման պահանջներին համապատասխան դատավորներին բնակվարձի փոխհատուցման նպատակով պլանավորվել է  38280,0 հազ.դրամ գումար</t>
  </si>
  <si>
    <t>Հաշվարկի հիմքում դրվել է «Աղբահանության և սանիտարական մաքրման մասին» ՀՀ օրենքի 14-րդ հոդվածի 2-րդ մասի պահանջները</t>
  </si>
  <si>
    <t>հաշվարկն իրականացվել է հաշվի առնելով նախորդ տարվա փաստացի ցուցանիշը, դատարաններում գործերի քանակական աճը, ինչպես նաև ՀՀ վարչական դատավարության օրենսգրքի 58-րդ և 59-րդ, ՀՀ քրեական դատավարության օրենսգրքի 166-րդ և 167-րդ,  ՀՀ քաղաքացիական դատավարության օրենսգրքի 106-րդ  հոդվածների պահանջները</t>
  </si>
  <si>
    <t>հաշվարկն իրականացվել է Եվրոպայի խորհրդի Վենետիկի հանձնաժողովի նախագահի ու գլխավոր քարտուղարի, Եվրոպայի խորհրդի մարդու իրավունքների և իրավունքի գերակայության կենտրոնի նախագահի, Բարձրագույն դատարանների եվրոպական խորհրդակցական խորհրդի անդամների հետ հանդիպումների կազմակերպման համար</t>
  </si>
  <si>
    <t>2024թ.</t>
  </si>
  <si>
    <t>Պետական մարմնի կողմից զբաղեցված շինությունների/տարածքների ընթացիկ նորոգման աշխատանքներ</t>
  </si>
  <si>
    <t>Պետական մարմնի ստորաբաժանման անվանումը, որի կողմից զբաղեցվում է համապատասխան տարածքը</t>
  </si>
  <si>
    <t xml:space="preserve">Տարածքը զբաղեցնելու իրավական հիմքը </t>
  </si>
  <si>
    <t>Զբաղեցվող շինության/տարածքի գտնվելու հասցեն</t>
  </si>
  <si>
    <t>Շինության տարածքը (քառ մետր)</t>
  </si>
  <si>
    <t>Թերությունների ակտի և նախահաշվի առկայությունը (կցել առկայության դեպքում)*</t>
  </si>
  <si>
    <t>ՀՀ կառավարության 2015թ. մարտի 19-ի N 596-Ն որոշման N 4 հավելվածի Ցանկ N 1, կետ 2: 
2. Ընթացիկ նորոգման, ներքին հարդարման, ընթացիկ պահպանման և ընդհանուր օգտագործման տարածքներում բարեկարգման աշխատանքների կազմակերպման համար կարող է կատարվել շենքերի և շինությունների ուսումնասիրություն, կազմվել թերությունների մասին ակտ, աշխատանքների ցանկ և, անհրաժեշտության դեպքում, նախահաշիվ:</t>
  </si>
  <si>
    <t xml:space="preserve">Տվյալ տարածքում կատարվելիք ընթացիկ նորոգման և պահպանման աշխատանքները,
հիմքը՝ ՀՀ կառավարության 2015թ. մարտի 19-ի N 596-Ն որոշման N 4 հավելվածի Ցանկ N 1           </t>
  </si>
  <si>
    <t>Il. ԸՆԹԱՑԻԿ, ՄԻՋԻՆ ՆՈՐՈԳՄԱՆ, ԸՆԹԱՑԻԿ ՊԱՀՊԱՆՄԱՆ ԵՎ ՆԵՐՔԻՆ ՀԱՐԴԱՐՄԱՆ ԱՇԽԱՏԱՆՔՆԵՐԸ</t>
  </si>
  <si>
    <t>ՆԱԽԱՀԱՇՎԱՅԻՆ ԳԻՆԸ</t>
  </si>
  <si>
    <t>ՀԱՇՎԱՐԿ</t>
  </si>
  <si>
    <t xml:space="preserve"> քաղաքացիական (պետական) ծառայողների մասնագիտական վերապատրաստումների գծով ծախսերի</t>
  </si>
  <si>
    <t>Դասընթացի նկարագրությունը</t>
  </si>
  <si>
    <t>Վերապատրաստվողների թիվը                                                   (մարդ)</t>
  </si>
  <si>
    <t>Յուրաքանչյուր դասընթացի ծավալը (ժամ)</t>
  </si>
  <si>
    <t>Մեկ ժամի վերապատրաստման արժեքը                                        (դրամ)</t>
  </si>
  <si>
    <t>Ընդամենը (հազար դրամ)</t>
  </si>
  <si>
    <t>Ա</t>
  </si>
  <si>
    <t>դասընթաց 1</t>
  </si>
  <si>
    <t>դասընթաց 2</t>
  </si>
  <si>
    <t>2025թ.</t>
  </si>
  <si>
    <t>7 մեքենա</t>
  </si>
  <si>
    <t>5 մեքենա</t>
  </si>
  <si>
    <t>2026թ.</t>
  </si>
  <si>
    <t>հայտի տարբերությունը 2023թ. հաստատվածի նկատմամբ</t>
  </si>
  <si>
    <t>հայտի տարբերությունը 2022թ. փաստացի կատարողականի նկատմամբ</t>
  </si>
  <si>
    <t xml:space="preserve">Ընդամենը առկա ավտոմեքենաների քանակը` </t>
  </si>
  <si>
    <t>Առկա ավտոմեքենաներ</t>
  </si>
  <si>
    <t>ՀՀ ֆինանսների նախարարի 08.01.2016թ. N 3-Ն հրամանի համաձայն մարդատար ավտոմեքենաների նորմատիվային օգտակար ծառայության ժամկետը սահմանված է 10 տարի</t>
  </si>
  <si>
    <t>11001 Բարձրագույն դատական խորհրդի բնականոն գործունեության ապահովում և Բարձրագույն դատական խորհրդի կողմից դատական իշխանության անկախության երաշխավորմանն ուղղված միջոցառումների իրականացում</t>
  </si>
  <si>
    <t>11002 ՀՀ Վճռաբեկ դատարանի բնականոն գործունեության և ՀՀ Վճռաբեկ դատարանի կողմից դատական պաշտպանության իրավունքի ապահովում</t>
  </si>
  <si>
    <t>11003 ՀՀ Վերաքննիչ քաղաքացիական դատարանի բնականոն գործունեության և ՀՀ Վերաքննիչ քաղաքացիական դատարանի կողմից դատական պաշտպանության իրավունքի ապահովում</t>
  </si>
  <si>
    <t>11004 ՀՀ Վերաքննիչ քրեական դատարանի բնականոն գործունեության և ՀՀ Վերաքննիչ քրեական դատարանի կողմից դատական պաշտպանության իրավունքի ապահովում</t>
  </si>
  <si>
    <t>11005 ՀՀ Վերաքննիչ վարչական դատարանի բնականոն գործունեության և ՀՀ Վերաքննիչ վարչական դատարանի կողմից դատական պաշտպանության իրավունքի ապահովում</t>
  </si>
  <si>
    <t>11006 ՀՀ Վարչական դատարանի բնականոն գործունեության և ՀՀ Վարչական դատարանի կողմից դատական պաշտպանության իրավունքի ապահովում</t>
  </si>
  <si>
    <t>11007 Երևան քաղաքի ընդհանուր իրավասության դատարանի բնականոն գործունեության և Երևան քաղաքի ընդհանուր իրավասության դատարանի կողմից դատական պաշտպանության իրավունքի ապահովում</t>
  </si>
  <si>
    <t>11008 ՀՀ Արագածոտնի մարզի ընդհանուր իրավասության դատարանի բնականոն գործունեության և ՀՀ Արագածոտնի մարզի ընդհանուր իրավասության դատարանի կողմից դատական պաշտպանության իրավունքի ապահովում</t>
  </si>
  <si>
    <t>11009 ՀՀ Արարատի և Վայոց ձորի մարզերի ընդհանուր իրավասության դատարանի բնականոն գործունեության և ՀՀ Արարատի և Վայոց ձորի մարզերի ընդհանուր իրավասության դատարանի կողմից դատական պաշտպանության իրավունքի ապահովում</t>
  </si>
  <si>
    <t>11010 ՀՀ Արմավիրի մարզի ընդհանուր իրավասության դատարանի բնականոն գործունեության և ՀՀ Արմավիրի մարզի ընդհանուր իրավասության դատարանի կողմից դատական պաշտպանության իրավունքի ապահովում</t>
  </si>
  <si>
    <t>11011 ՀՀ Գեղարքունիքի մարզի ընդհանուր իրավասության դատարանի բնականոն գործունեության և ՀՀ Գեղարքունիքի մարզի ընդհանուր իրավասության դատարանի կողմից դատական պաշտպանության իրավունքի ապահովում</t>
  </si>
  <si>
    <t>11012 ՀՀ Լոռու մարզի ընդհանուր իրավասության դատարանի բնականոն գործունեության և ՀՀ Լոռու մարզի ընդհանուր իրավասության դատարանի կողմից դատական պաշտպանության իրավունքի ապահովում</t>
  </si>
  <si>
    <t>11013 ՀՀ Կոտայքի մարզի ընդհանուր իրավասության դատարանի բնականոն գործունեության և ՀՀ Կոտայքի մարզի ընդհանուր իրավասության դատարանի կողմից դատական պաշտպանության իրավունքի ապահովում</t>
  </si>
  <si>
    <t>11014 ՀՀ Շիրակի մարզի ընդհանուր իրավասության դատարանի բնականոն գործունեության և ՀՀ Շիրակի մարզի ընդհանուր իրավասության դատարանի կողմից դատական պաշտպանության իրավունքի ապահովում</t>
  </si>
  <si>
    <t>11015 ՀՀ Սյունիքի մարզի ընդհանուր իրավասության դատարանի բնականոն գործունեության և ՀՀ Սյունիքի մարզի ընդհանուր իրավասության դատարանի կողմից դատական պաշտպանության իրավունքի ապահովում</t>
  </si>
  <si>
    <t>11016 ՀՀ Տավուշի մարզի ընդհանուր իրավասության դատարանի բնականոն գործունեության և ՀՀ Տավուշի մարզի ընդհանուր իրավասության դատարանի կողմից դատական պաշտպանության իրավունքի ապահովում</t>
  </si>
  <si>
    <t>11017 ՀՀ Սնանկության դատարանի բնականոն գործունեության և ՀՀ Սնանկության դատարանի կողմից դատական պաշտպանության իրավունքի ապահովում</t>
  </si>
  <si>
    <t>11018 Բարձրագույն դատական խորհրդի և ՀՀ դատարանների պահուստային ֆոնդի ձևավորում և կառավարում</t>
  </si>
  <si>
    <t>11019 ՀՀ Հակակոռուպցիոն դատարանի բնականոն գործունեության և ՀՀ Հակակոռուպցիոն դատարանի կողմից դատական պաշտպանության իրավունքի ապահովում</t>
  </si>
  <si>
    <t>11020 ՀՀ Վերաքննիչ հակակոռուպցիոն դատարանի բնականոն գործունեության և ՀՀ Վերաքննիչ հակակոռուպցիոն դատարանի կողմից դատական պաշտպանության իրավունքի ապահովում</t>
  </si>
  <si>
    <t xml:space="preserve">11021 Դատավորների և դատական կարգադրիչների հատուկ պատրաստականության դասընթացների անցկացում և դատական համակարգի քաղաքացիական ծառայողների վերապատրաստում </t>
  </si>
  <si>
    <t>31001 Բարձրագույն դատական խորհրդի վարչական սարքավորումների ձեռքբերում</t>
  </si>
  <si>
    <t>31002 Բարձրագույն դատական խորհրդի և դատարանների շենքային պայմանների ապահովում</t>
  </si>
  <si>
    <t>31003  Բարձրագույն դատական խորհրդի տրանսպորտային միջոցներով ապահովվածության բարելավում</t>
  </si>
  <si>
    <t>11022 Երևան քաղաքի առաջին ատյանի ընդհանուր իրավասության քաղաքացիական դատարանի բնականոն գործունեության և Երևան քաղաքի առաջին ատյանի ընդհանուր իրավասության քաղաքացիական դատարանի կողմից դատական պաշտպանության իրավունքի ապահովում</t>
  </si>
  <si>
    <t>11023 Երևան քաղաքի առաջին ատյանի ընդհանուր իրավասության քրեական դատարանի բնականոն գործունեության և Երևան քաղաքի առաջին ատյանի ընդհանուր իրավասության քրեական դատարանի կողմից դատական պաշտպանության իրավունքի ապահովում</t>
  </si>
  <si>
    <t>2027թ.</t>
  </si>
  <si>
    <t xml:space="preserve">ՀՀ հանրային իշխանության մարմինների ավտոմեքենաների վերաբերյալ   </t>
  </si>
  <si>
    <t>Ընդամենը ավտոմեքենաների սահմանաքանակը*</t>
  </si>
  <si>
    <r>
      <t>Առաջարկություն՝ ավտոմեքենայի հետագա շահագործման նպատակահարմարության վերաբերյալ</t>
    </r>
    <r>
      <rPr>
        <sz val="9"/>
        <rFont val="GHEA Grapalat"/>
        <family val="3"/>
      </rPr>
      <t xml:space="preserve">
(ընտրել ցանկից)</t>
    </r>
  </si>
  <si>
    <t xml:space="preserve">ՀԱՅՏ
2025թ. տրանսպորտային միջոցների պահպանման ծախսերը, 
այդ թվում՝ </t>
  </si>
  <si>
    <t xml:space="preserve"> 2024թ. ընթացքում ձեռք բերվող/հատկացվող ավտոմեքենաները</t>
  </si>
  <si>
    <t xml:space="preserve"> ՀԱՅՏ
2025թ. ընթացքում ձեռք բերվող/հատկացվող ավտոմեքենաների պահանջը</t>
  </si>
  <si>
    <t>Ծանոթություն
(ներկայացնել հիմնավորումներ նոր ավտոմեքենայի պահանջի վերաբերյալ)</t>
  </si>
  <si>
    <t>ղեկավարի պաշտոնը կամ ստորաբաժանման անվանումը, որին սպասարկում է տվյալ ավտոմեքենան</t>
  </si>
  <si>
    <t>մակնիշը</t>
  </si>
  <si>
    <t>թափքի տեսակը</t>
  </si>
  <si>
    <t xml:space="preserve">շարժիչի վառելանյութի տեսակը </t>
  </si>
  <si>
    <t>շարժիչի ծավալը 
(լիտր)</t>
  </si>
  <si>
    <t>հատուկ միջոցներով կահավորանքի առկայություն</t>
  </si>
  <si>
    <t>արտադրության տարեթիվը
(ընտրել ցանկից)</t>
  </si>
  <si>
    <t xml:space="preserve">օգտակար ծառայության մնացորդային ժամկետը (տարի) </t>
  </si>
  <si>
    <t>Ընդամենը տրանսպորտային նյութեր
4264 հոդված 
(հազար դրամ)</t>
  </si>
  <si>
    <t>Ընթացիկ նորոգման ծառայությունների ձեռքբերում 
4252 հոդված 
(հազար դրամ)</t>
  </si>
  <si>
    <t>Ընդամենը տեխզննության և բնապահպանական վճարներ 
4823 հոդված
(հազար դրամ)</t>
  </si>
  <si>
    <t>Ընդամենը պահպանման ծախսեր 
(հազար դրամ)</t>
  </si>
  <si>
    <t>գնման գինը   
(հազ դրամ)</t>
  </si>
  <si>
    <r>
      <rPr>
        <b/>
        <i/>
        <vertAlign val="superscript"/>
        <sz val="10"/>
        <rFont val="GHEA Grapalat"/>
        <family val="3"/>
      </rPr>
      <t>1</t>
    </r>
    <r>
      <rPr>
        <b/>
        <i/>
        <sz val="10"/>
        <rFont val="GHEA Grapalat"/>
        <family val="3"/>
      </rPr>
      <t>Ղեկավարին սպասարկող ծառայողական ավտոմեքենաները</t>
    </r>
  </si>
  <si>
    <r>
      <rPr>
        <b/>
        <i/>
        <vertAlign val="superscript"/>
        <sz val="10"/>
        <rFont val="GHEA Grapalat"/>
        <family val="3"/>
      </rPr>
      <t>2</t>
    </r>
    <r>
      <rPr>
        <b/>
        <i/>
        <sz val="10"/>
        <rFont val="GHEA Grapalat"/>
        <family val="3"/>
      </rPr>
      <t>Մարմնին սպասարկող ավտոմեքենաներ, այդ թվում՝ ըստ ստորաբաժանումների</t>
    </r>
  </si>
  <si>
    <r>
      <rPr>
        <b/>
        <i/>
        <vertAlign val="superscript"/>
        <sz val="10"/>
        <rFont val="GHEA Grapalat"/>
        <family val="3"/>
      </rPr>
      <t>3</t>
    </r>
    <r>
      <rPr>
        <b/>
        <i/>
        <sz val="10"/>
        <rFont val="GHEA Grapalat"/>
        <family val="3"/>
      </rPr>
      <t>Գործառնական և հատուկ նշանակության ավտոմեքենաներ, այդ թվում՝ ըստ ստորաբաժանումների</t>
    </r>
  </si>
  <si>
    <t>Այլ տրանսպորտային միջոցներ</t>
  </si>
  <si>
    <t xml:space="preserve">Լրացնել ընդամենը ավտոմեքենաների սահմանաքանակը, որը հաշվարկվում է ՀՀ  կառավարության 28.09.2023թ. N 1666-Ն որոշմամբ հաստատված կարգավորումներով, ներառյալ՝ </t>
  </si>
  <si>
    <t>1. ծառայողական/սպասարկող</t>
  </si>
  <si>
    <t>ա) ղեկավարին սպասարկող</t>
  </si>
  <si>
    <t xml:space="preserve">բ) որոշմամբ նախատեսված դեպքերում՝ ղեկավարի տեղակալների թվի հաշվարկով </t>
  </si>
  <si>
    <t xml:space="preserve">գ) աշխատակիցներին սպասարկող (յուրաքանչյուր 100 աշխատողին՝ մեկ ավտոմեքենա հաշվարկով) </t>
  </si>
  <si>
    <t>2. գործառնական և հատուկ նշանակության ավտոմեքենաներ, որոնց սահմանաքանակը հաստատվում է ՀՀ կառավարության որոշմամբ: Ընդ որում, այս խմբում ներառվում են նաև օրենքով սահմանված դեպքերում օպերատիվ-հետախուզական գործունեության իրականացման նպատակով շահագործվող մեքենաները:</t>
  </si>
  <si>
    <t>N 1666-Ն որոշմամբ սահմանված Կարգի համաձայն՝ ղեկավարին սպասարկող և մարմնին սպասարկող տարբերանշանով ավտոմեքենաների քանակը որոշվում է Կարգի 17-րդ կետին համապատասխան, իսկ գործառնական և հատուկ նշանակության ավտոմեքենաների սահամանաքանկը հաստատվում է ՀՀ կառավարության որոշմամբ:</t>
  </si>
  <si>
    <t>Ավտոմեքենայի թափքի տեսակը</t>
  </si>
  <si>
    <t xml:space="preserve">շարժիչի վառելանյութի տեսակը
(ընտրել ցանկից) </t>
  </si>
  <si>
    <t>Շարժիչի ծավալը</t>
  </si>
  <si>
    <t>հատուկ միջոցներով կահավորանքի պահանջ</t>
  </si>
  <si>
    <t xml:space="preserve">սեդան </t>
  </si>
  <si>
    <t>բենզին</t>
  </si>
  <si>
    <t>մինչև 1,8</t>
  </si>
  <si>
    <t>առկա չէ</t>
  </si>
  <si>
    <t>ունիվերսալ</t>
  </si>
  <si>
    <t>գազ</t>
  </si>
  <si>
    <t>1,9-ից մինչև 2,2</t>
  </si>
  <si>
    <t>առկա է</t>
  </si>
  <si>
    <t>ամենագնաց</t>
  </si>
  <si>
    <t>դիզել</t>
  </si>
  <si>
    <t>2,3-ից մինչև 3,5</t>
  </si>
  <si>
    <t>միկրոավտոբուս</t>
  </si>
  <si>
    <t>էլեկտրական</t>
  </si>
  <si>
    <t>3,6-ից մինչև 6,0</t>
  </si>
  <si>
    <t>ավտոբուս</t>
  </si>
  <si>
    <t>հիբրիդ</t>
  </si>
  <si>
    <t>6,1-ից ավելի</t>
  </si>
  <si>
    <t>Առաջարկություն՝ ավտոմեքենայի հետագա շահագործման, նոր ավտոմեքենա հատկացնելու և փոխհատուցում տրամադրելու վերաբերյալ</t>
  </si>
  <si>
    <t>ենթակա է հետագա շահագործման</t>
  </si>
  <si>
    <t>հատկացնել նոր ավտոմեքենա՝ Կարգի 8-րդ կետի հիմքով</t>
  </si>
  <si>
    <t xml:space="preserve">տրամադրել ծախսերի փոխհատուցում և մեքենան հանձնել Կոմիտեին </t>
  </si>
  <si>
    <t>մեքենան հանձնել Կոմիտեին</t>
  </si>
  <si>
    <t xml:space="preserve">2024թ-ի մարտի 21-ի </t>
  </si>
  <si>
    <t>թիվ ԲԴԽ-29-Ո-68 որոշման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</si>
</sst>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0.0"/>
    <numFmt numFmtId="167" formatCode="#,##0.0"/>
    <numFmt numFmtId="168" formatCode="_(* #,##0.0_);_(* \(#,##0.0\);_(* &quot;-&quot;??_);_(@_)"/>
    <numFmt numFmtId="171" formatCode="0_);[Red]\(0\)"/>
  </numFmts>
  <fonts count="83">
    <font>
      <sz val="10"/>
      <name val="Arial"/>
    </font>
    <font>
      <sz val="10"/>
      <name val="Arial"/>
      <family val="2"/>
    </font>
    <font>
      <sz val="8"/>
      <name val="Arial"/>
      <family val="2"/>
    </font>
    <font>
      <sz val="9.5"/>
      <name val="GHEA Grapalat"/>
      <family val="3"/>
    </font>
    <font>
      <b/>
      <sz val="12"/>
      <color indexed="10"/>
      <name val="GHEA Grapalat"/>
      <family val="3"/>
    </font>
    <font>
      <b/>
      <sz val="11"/>
      <color indexed="10"/>
      <name val="GHEA Grapalat"/>
      <family val="3"/>
    </font>
    <font>
      <b/>
      <sz val="8"/>
      <name val="GHEA Grapalat"/>
      <family val="3"/>
    </font>
    <font>
      <sz val="10"/>
      <name val="GHEA Grapalat"/>
      <family val="3"/>
    </font>
    <font>
      <u/>
      <sz val="10"/>
      <name val="GHEA Grapalat"/>
      <family val="3"/>
    </font>
    <font>
      <sz val="12"/>
      <name val="GHEA Grapalat"/>
      <family val="3"/>
    </font>
    <font>
      <b/>
      <sz val="10"/>
      <name val="GHEA Grapalat"/>
      <family val="3"/>
    </font>
    <font>
      <sz val="8"/>
      <name val="GHEA Grapalat"/>
      <family val="3"/>
    </font>
    <font>
      <sz val="9"/>
      <name val="GHEA Grapalat"/>
      <family val="3"/>
    </font>
    <font>
      <b/>
      <i/>
      <u/>
      <sz val="10"/>
      <name val="GHEA Grapalat"/>
      <family val="3"/>
    </font>
    <font>
      <sz val="10"/>
      <color indexed="8"/>
      <name val="GHEA Grapalat"/>
      <family val="3"/>
    </font>
    <font>
      <i/>
      <sz val="10"/>
      <name val="GHEA Grapalat"/>
      <family val="3"/>
    </font>
    <font>
      <i/>
      <sz val="8"/>
      <name val="GHEA Grapalat"/>
      <family val="3"/>
    </font>
    <font>
      <b/>
      <i/>
      <sz val="8"/>
      <name val="GHEA Grapalat"/>
      <family val="3"/>
    </font>
    <font>
      <i/>
      <sz val="10"/>
      <color indexed="10"/>
      <name val="GHEA Grapalat"/>
      <family val="3"/>
    </font>
    <font>
      <sz val="10"/>
      <color indexed="10"/>
      <name val="GHEA Grapalat"/>
      <family val="3"/>
    </font>
    <font>
      <b/>
      <sz val="9"/>
      <name val="GHEA Grapalat"/>
      <family val="3"/>
    </font>
    <font>
      <b/>
      <sz val="11"/>
      <name val="GHEA Grapalat"/>
      <family val="3"/>
    </font>
    <font>
      <sz val="11"/>
      <name val="GHEA Grapalat"/>
      <family val="3"/>
    </font>
    <font>
      <b/>
      <i/>
      <sz val="10"/>
      <name val="GHEA Grapalat"/>
      <family val="3"/>
    </font>
    <font>
      <b/>
      <sz val="10"/>
      <color indexed="23"/>
      <name val="GHEA Grapalat"/>
      <family val="3"/>
    </font>
    <font>
      <b/>
      <sz val="10"/>
      <color indexed="12"/>
      <name val="GHEA Grapalat"/>
      <family val="3"/>
    </font>
    <font>
      <sz val="9"/>
      <color indexed="8"/>
      <name val="GHEA Grapalat"/>
      <family val="3"/>
    </font>
    <font>
      <sz val="8"/>
      <color indexed="8"/>
      <name val="GHEA Grapalat"/>
      <family val="3"/>
    </font>
    <font>
      <u/>
      <sz val="8"/>
      <name val="GHEA Grapalat"/>
      <family val="3"/>
    </font>
    <font>
      <b/>
      <i/>
      <sz val="10"/>
      <color indexed="8"/>
      <name val="GHEA Grapalat"/>
      <family val="3"/>
    </font>
    <font>
      <u/>
      <sz val="12"/>
      <name val="GHEA Grapalat"/>
      <family val="3"/>
    </font>
    <font>
      <b/>
      <sz val="12"/>
      <name val="GHEA Grapalat"/>
      <family val="3"/>
    </font>
    <font>
      <b/>
      <i/>
      <sz val="9"/>
      <name val="GHEA Grapalat"/>
      <family val="3"/>
    </font>
    <font>
      <i/>
      <sz val="9"/>
      <name val="GHEA Grapalat"/>
      <family val="3"/>
    </font>
    <font>
      <b/>
      <sz val="8"/>
      <color indexed="10"/>
      <name val="GHEA Grapalat"/>
      <family val="3"/>
    </font>
    <font>
      <b/>
      <sz val="10"/>
      <color indexed="10"/>
      <name val="GHEA Grapalat"/>
      <family val="3"/>
    </font>
    <font>
      <b/>
      <sz val="8"/>
      <color indexed="8"/>
      <name val="GHEA Grapalat"/>
      <family val="3"/>
    </font>
    <font>
      <sz val="8"/>
      <color indexed="10"/>
      <name val="GHEA Grapalat"/>
      <family val="3"/>
    </font>
    <font>
      <b/>
      <u/>
      <sz val="10"/>
      <name val="GHEA Grapalat"/>
      <family val="3"/>
    </font>
    <font>
      <b/>
      <sz val="9"/>
      <color indexed="10"/>
      <name val="GHEA Grapalat"/>
      <family val="3"/>
    </font>
    <font>
      <i/>
      <sz val="12"/>
      <name val="GHEA Grapalat"/>
      <family val="3"/>
    </font>
    <font>
      <sz val="8"/>
      <color indexed="56"/>
      <name val="GHEA Grapalat"/>
      <family val="3"/>
    </font>
    <font>
      <sz val="10"/>
      <color indexed="56"/>
      <name val="GHEA Grapalat"/>
      <family val="3"/>
    </font>
    <font>
      <i/>
      <sz val="10"/>
      <color indexed="56"/>
      <name val="GHEA Grapalat"/>
      <family val="3"/>
    </font>
    <font>
      <b/>
      <sz val="10"/>
      <color indexed="56"/>
      <name val="GHEA Grapalat"/>
      <family val="3"/>
    </font>
    <font>
      <u/>
      <sz val="10"/>
      <color indexed="56"/>
      <name val="GHEA Grapalat"/>
      <family val="3"/>
    </font>
    <font>
      <u/>
      <sz val="8"/>
      <color indexed="56"/>
      <name val="GHEA Grapalat"/>
      <family val="3"/>
    </font>
    <font>
      <sz val="11"/>
      <color indexed="56"/>
      <name val="GHEA Grapalat"/>
      <family val="3"/>
    </font>
    <font>
      <b/>
      <sz val="9"/>
      <color indexed="56"/>
      <name val="GHEA Grapalat"/>
      <family val="3"/>
    </font>
    <font>
      <i/>
      <sz val="9"/>
      <color indexed="56"/>
      <name val="GHEA Grapalat"/>
      <family val="3"/>
    </font>
    <font>
      <u/>
      <sz val="9"/>
      <name val="GHEA Grapalat"/>
      <family val="3"/>
    </font>
    <font>
      <sz val="10"/>
      <name val="Arial Armenian"/>
      <family val="2"/>
    </font>
    <font>
      <sz val="10"/>
      <name val="Arial"/>
      <family val="2"/>
    </font>
    <font>
      <sz val="10"/>
      <color indexed="8"/>
      <name val="MS Sans Serif"/>
      <family val="2"/>
    </font>
    <font>
      <sz val="10"/>
      <name val="Arial"/>
      <family val="2"/>
      <charset val="204"/>
    </font>
    <font>
      <sz val="10"/>
      <color indexed="8"/>
      <name val="MS Sans Serif"/>
      <family val="2"/>
      <charset val="204"/>
    </font>
    <font>
      <sz val="10"/>
      <name val="Times Armenian"/>
      <family val="1"/>
    </font>
    <font>
      <sz val="9"/>
      <name val="GHEA Mariam"/>
      <family val="3"/>
    </font>
    <font>
      <i/>
      <sz val="11"/>
      <name val="GHEA Grapalat"/>
      <family val="3"/>
    </font>
    <font>
      <sz val="12"/>
      <color indexed="8"/>
      <name val="GHEA Grapalat"/>
      <family val="3"/>
    </font>
    <font>
      <sz val="11"/>
      <color indexed="8"/>
      <name val="Calibri"/>
      <family val="2"/>
    </font>
    <font>
      <sz val="14"/>
      <name val="GHEA Grapalat"/>
      <family val="3"/>
    </font>
    <font>
      <b/>
      <sz val="14"/>
      <name val="GHEA Grapalat"/>
      <family val="3"/>
    </font>
    <font>
      <sz val="11"/>
      <color theme="1"/>
      <name val="Calibri"/>
      <family val="2"/>
      <scheme val="minor"/>
    </font>
    <font>
      <sz val="11"/>
      <color theme="1"/>
      <name val="Arial Armenian"/>
      <family val="2"/>
    </font>
    <font>
      <sz val="11"/>
      <color theme="1"/>
      <name val="Calibri"/>
      <family val="2"/>
      <charset val="204"/>
      <scheme val="minor"/>
    </font>
    <font>
      <sz val="10"/>
      <color rgb="FFFF0000"/>
      <name val="GHEA Grapalat"/>
      <family val="3"/>
    </font>
    <font>
      <b/>
      <sz val="12"/>
      <color rgb="FFFF0000"/>
      <name val="GHEA Grapalat"/>
      <family val="3"/>
    </font>
    <font>
      <b/>
      <sz val="8"/>
      <color rgb="FFFF0000"/>
      <name val="GHEA Grapalat"/>
      <family val="3"/>
    </font>
    <font>
      <sz val="8"/>
      <color rgb="FFFF0000"/>
      <name val="GHEA Grapalat"/>
      <family val="3"/>
    </font>
    <font>
      <sz val="9"/>
      <color rgb="FFFF0000"/>
      <name val="GHEA Grapalat"/>
      <family val="3"/>
    </font>
    <font>
      <b/>
      <sz val="10"/>
      <color rgb="FFFF0000"/>
      <name val="GHEA Grapalat"/>
      <family val="3"/>
    </font>
    <font>
      <sz val="10"/>
      <color theme="1"/>
      <name val="GHEA Grapalat"/>
      <family val="3"/>
    </font>
    <font>
      <sz val="8"/>
      <color theme="1"/>
      <name val="GHEA Grapalat"/>
      <family val="3"/>
    </font>
    <font>
      <b/>
      <sz val="11"/>
      <color rgb="FFFF0000"/>
      <name val="GHEA Grapalat"/>
      <family val="3"/>
    </font>
    <font>
      <b/>
      <sz val="9"/>
      <color rgb="FFFF0000"/>
      <name val="GHEA Grapalat"/>
      <family val="3"/>
    </font>
    <font>
      <sz val="11"/>
      <color theme="1"/>
      <name val="GHEA Grapalat"/>
      <family val="3"/>
    </font>
    <font>
      <sz val="10"/>
      <color theme="0"/>
      <name val="GHEA Grapalat"/>
      <family val="3"/>
    </font>
    <font>
      <sz val="9"/>
      <color theme="1"/>
      <name val="Arial Armenian"/>
      <family val="2"/>
      <charset val="1"/>
    </font>
    <font>
      <sz val="10"/>
      <name val="Arial"/>
      <family val="2"/>
      <charset val="204"/>
    </font>
    <font>
      <sz val="10"/>
      <color rgb="FFFF0000"/>
      <name val="Arial"/>
      <family val="2"/>
    </font>
    <font>
      <b/>
      <i/>
      <vertAlign val="superscript"/>
      <sz val="10"/>
      <name val="GHEA Grapalat"/>
      <family val="3"/>
    </font>
    <font>
      <b/>
      <vertAlign val="superscript"/>
      <sz val="11"/>
      <color rgb="FFFF0000"/>
      <name val="Arial"/>
      <family val="2"/>
    </font>
  </fonts>
  <fills count="1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79998168889431442"/>
        <bgColor indexed="64"/>
      </patternFill>
    </fill>
  </fills>
  <borders count="3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s>
  <cellStyleXfs count="103">
    <xf numFmtId="0" fontId="0" fillId="0" borderId="0"/>
    <xf numFmtId="164" fontId="51" fillId="0" borderId="0" applyFont="0" applyFill="0" applyBorder="0" applyAlignment="0" applyProtection="0"/>
    <xf numFmtId="165" fontId="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165" fontId="51" fillId="0" borderId="0" applyFont="0" applyFill="0" applyBorder="0" applyAlignment="0" applyProtection="0"/>
    <xf numFmtId="43" fontId="54" fillId="0" borderId="0" applyFont="0" applyFill="0" applyBorder="0" applyAlignment="0" applyProtection="0"/>
    <xf numFmtId="165" fontId="54" fillId="0" borderId="0" applyFont="0" applyFill="0" applyBorder="0" applyAlignment="0" applyProtection="0"/>
    <xf numFmtId="164" fontId="51" fillId="0" borderId="0" applyFont="0" applyFill="0" applyBorder="0" applyAlignment="0" applyProtection="0"/>
    <xf numFmtId="165" fontId="51" fillId="0" borderId="0" applyFont="0" applyFill="0" applyBorder="0" applyAlignment="0" applyProtection="0"/>
    <xf numFmtId="164" fontId="51" fillId="0" borderId="0" applyFont="0" applyFill="0" applyBorder="0" applyAlignment="0" applyProtection="0"/>
    <xf numFmtId="43" fontId="52" fillId="0" borderId="0" applyFont="0" applyFill="0" applyBorder="0" applyAlignment="0" applyProtection="0"/>
    <xf numFmtId="165" fontId="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43" fontId="54" fillId="0" borderId="0" applyFont="0" applyFill="0" applyBorder="0" applyAlignment="0" applyProtection="0"/>
    <xf numFmtId="165" fontId="54"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51" fillId="0" borderId="0" applyFont="0" applyFill="0" applyBorder="0" applyAlignment="0" applyProtection="0"/>
    <xf numFmtId="43" fontId="52" fillId="0" borderId="0" applyFont="0" applyFill="0" applyBorder="0" applyAlignment="0" applyProtection="0"/>
    <xf numFmtId="165" fontId="1" fillId="0" borderId="0" applyFont="0" applyFill="0" applyBorder="0" applyAlignment="0" applyProtection="0"/>
    <xf numFmtId="164" fontId="51" fillId="0" borderId="0" applyFont="0" applyFill="0" applyBorder="0" applyAlignment="0" applyProtection="0"/>
    <xf numFmtId="43" fontId="56" fillId="0" borderId="0" applyFont="0" applyFill="0" applyBorder="0" applyAlignment="0" applyProtection="0"/>
    <xf numFmtId="165" fontId="56" fillId="0" borderId="0" applyFont="0" applyFill="0" applyBorder="0" applyAlignment="0" applyProtection="0"/>
    <xf numFmtId="43" fontId="56" fillId="0" borderId="0" applyFont="0" applyFill="0" applyBorder="0" applyAlignment="0" applyProtection="0"/>
    <xf numFmtId="165" fontId="56" fillId="0" borderId="0" applyFont="0" applyFill="0" applyBorder="0" applyAlignment="0" applyProtection="0"/>
    <xf numFmtId="0" fontId="56" fillId="0" borderId="0"/>
    <xf numFmtId="0" fontId="51" fillId="0" borderId="0"/>
    <xf numFmtId="0" fontId="64" fillId="0" borderId="0"/>
    <xf numFmtId="0" fontId="54" fillId="0" borderId="0"/>
    <xf numFmtId="0" fontId="65" fillId="0" borderId="0"/>
    <xf numFmtId="0" fontId="65" fillId="0" borderId="0"/>
    <xf numFmtId="0" fontId="51" fillId="0" borderId="0"/>
    <xf numFmtId="0" fontId="54" fillId="0" borderId="0"/>
    <xf numFmtId="0" fontId="54" fillId="0" borderId="0"/>
    <xf numFmtId="0" fontId="52" fillId="0" borderId="0"/>
    <xf numFmtId="0" fontId="1" fillId="0" borderId="0"/>
    <xf numFmtId="0" fontId="1" fillId="0" borderId="0"/>
    <xf numFmtId="0" fontId="54" fillId="0" borderId="0"/>
    <xf numFmtId="0" fontId="65" fillId="0" borderId="0"/>
    <xf numFmtId="0" fontId="65" fillId="0" borderId="0"/>
    <xf numFmtId="0" fontId="65" fillId="0" borderId="0"/>
    <xf numFmtId="0" fontId="54" fillId="0" borderId="0"/>
    <xf numFmtId="0" fontId="51" fillId="0" borderId="0"/>
    <xf numFmtId="0" fontId="60" fillId="0" borderId="0"/>
    <xf numFmtId="0" fontId="65" fillId="0" borderId="0"/>
    <xf numFmtId="0" fontId="52" fillId="0" borderId="0"/>
    <xf numFmtId="0" fontId="1" fillId="0" borderId="0"/>
    <xf numFmtId="0" fontId="51" fillId="0" borderId="0"/>
    <xf numFmtId="0" fontId="52" fillId="0" borderId="0"/>
    <xf numFmtId="0" fontId="52" fillId="0" borderId="0"/>
    <xf numFmtId="0" fontId="1" fillId="0" borderId="0"/>
    <xf numFmtId="0" fontId="1" fillId="0" borderId="0"/>
    <xf numFmtId="0" fontId="54" fillId="0" borderId="0"/>
    <xf numFmtId="0" fontId="52" fillId="0" borderId="0"/>
    <xf numFmtId="0" fontId="1" fillId="0" borderId="0"/>
    <xf numFmtId="0" fontId="56" fillId="0" borderId="0"/>
    <xf numFmtId="9" fontId="54" fillId="0" borderId="0" applyFont="0" applyFill="0" applyBorder="0" applyAlignment="0" applyProtection="0"/>
    <xf numFmtId="0" fontId="53" fillId="0" borderId="0"/>
    <xf numFmtId="0" fontId="53" fillId="0" borderId="0"/>
    <xf numFmtId="0" fontId="55" fillId="0" borderId="0"/>
    <xf numFmtId="0" fontId="53" fillId="0" borderId="0"/>
    <xf numFmtId="0" fontId="54" fillId="0" borderId="0"/>
    <xf numFmtId="0" fontId="54" fillId="0" borderId="0"/>
    <xf numFmtId="0" fontId="54" fillId="0" borderId="0"/>
    <xf numFmtId="0" fontId="54" fillId="0" borderId="0"/>
    <xf numFmtId="0" fontId="54" fillId="0" borderId="0"/>
    <xf numFmtId="0" fontId="54" fillId="0" borderId="0"/>
    <xf numFmtId="0" fontId="63" fillId="0" borderId="0"/>
    <xf numFmtId="0" fontId="54" fillId="0" borderId="0"/>
    <xf numFmtId="0" fontId="63" fillId="0" borderId="0"/>
    <xf numFmtId="0" fontId="63" fillId="0" borderId="0"/>
    <xf numFmtId="0" fontId="63" fillId="0" borderId="0"/>
    <xf numFmtId="0" fontId="54" fillId="0" borderId="0"/>
    <xf numFmtId="0" fontId="63" fillId="0" borderId="0"/>
    <xf numFmtId="0" fontId="54" fillId="0" borderId="0"/>
    <xf numFmtId="0" fontId="65" fillId="0" borderId="0"/>
    <xf numFmtId="0" fontId="63" fillId="0" borderId="0"/>
    <xf numFmtId="0" fontId="63" fillId="0" borderId="0"/>
    <xf numFmtId="0" fontId="60" fillId="0" borderId="0"/>
    <xf numFmtId="0" fontId="54" fillId="0" borderId="0"/>
    <xf numFmtId="0" fontId="54" fillId="0" borderId="0"/>
    <xf numFmtId="0" fontId="54" fillId="0" borderId="0"/>
    <xf numFmtId="9" fontId="54" fillId="0" borderId="0" applyFont="0" applyFill="0" applyBorder="0" applyAlignment="0" applyProtection="0"/>
    <xf numFmtId="0" fontId="53" fillId="0" borderId="0"/>
    <xf numFmtId="0" fontId="55" fillId="0" borderId="0"/>
    <xf numFmtId="0" fontId="53" fillId="0" borderId="0"/>
    <xf numFmtId="43" fontId="54" fillId="0" borderId="0" applyFont="0" applyFill="0" applyBorder="0" applyAlignment="0" applyProtection="0"/>
    <xf numFmtId="43" fontId="56" fillId="0" borderId="0" applyFont="0" applyFill="0" applyBorder="0" applyAlignment="0" applyProtection="0"/>
    <xf numFmtId="165" fontId="56" fillId="0" borderId="0" applyFont="0" applyFill="0" applyBorder="0" applyAlignment="0" applyProtection="0"/>
    <xf numFmtId="43" fontId="54"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43" fontId="54" fillId="0" borderId="0" applyFont="0" applyFill="0" applyBorder="0" applyAlignment="0" applyProtection="0"/>
    <xf numFmtId="165" fontId="54" fillId="0" borderId="0" applyFont="0" applyFill="0" applyBorder="0" applyAlignment="0" applyProtection="0"/>
    <xf numFmtId="0" fontId="78" fillId="0" borderId="0"/>
    <xf numFmtId="43" fontId="79" fillId="0" borderId="0" applyFont="0" applyFill="0" applyBorder="0" applyAlignment="0" applyProtection="0"/>
    <xf numFmtId="0" fontId="1" fillId="0" borderId="0"/>
  </cellStyleXfs>
  <cellXfs count="748">
    <xf numFmtId="0" fontId="0" fillId="0" borderId="0" xfId="0"/>
    <xf numFmtId="0" fontId="4" fillId="2" borderId="0" xfId="0" applyFont="1" applyFill="1" applyBorder="1" applyAlignment="1">
      <alignment horizontal="center" wrapText="1"/>
    </xf>
    <xf numFmtId="0" fontId="5" fillId="2" borderId="0" xfId="0" applyFont="1" applyFill="1" applyBorder="1" applyAlignment="1">
      <alignment horizontal="center" wrapText="1"/>
    </xf>
    <xf numFmtId="0" fontId="6" fillId="2" borderId="0" xfId="0" applyFont="1" applyFill="1" applyBorder="1" applyAlignment="1">
      <alignment horizontal="centerContinuous" wrapText="1"/>
    </xf>
    <xf numFmtId="0" fontId="7" fillId="0" borderId="0" xfId="0" applyFont="1" applyAlignment="1">
      <alignment horizontal="center"/>
    </xf>
    <xf numFmtId="0" fontId="7" fillId="0" borderId="0" xfId="0" applyFont="1"/>
    <xf numFmtId="0" fontId="8" fillId="2" borderId="0" xfId="0" applyFont="1" applyFill="1" applyBorder="1" applyAlignment="1">
      <alignment horizontal="left" wrapText="1"/>
    </xf>
    <xf numFmtId="0" fontId="10" fillId="2" borderId="1" xfId="0" applyFont="1" applyFill="1" applyBorder="1" applyAlignment="1">
      <alignment horizontal="centerContinuous" wrapText="1"/>
    </xf>
    <xf numFmtId="0" fontId="6" fillId="2" borderId="1" xfId="0" applyFont="1" applyFill="1" applyBorder="1" applyAlignment="1">
      <alignment horizontal="centerContinuous" wrapText="1"/>
    </xf>
    <xf numFmtId="0" fontId="7" fillId="2" borderId="0" xfId="0" applyFont="1" applyFill="1" applyBorder="1" applyAlignment="1">
      <alignment horizontal="centerContinuous" wrapText="1"/>
    </xf>
    <xf numFmtId="0" fontId="7" fillId="0" borderId="2" xfId="0" applyFont="1" applyBorder="1" applyAlignment="1">
      <alignment wrapText="1"/>
    </xf>
    <xf numFmtId="0" fontId="7" fillId="0" borderId="2" xfId="0" applyFont="1" applyBorder="1" applyAlignment="1">
      <alignment horizontal="center" wrapText="1"/>
    </xf>
    <xf numFmtId="0" fontId="7" fillId="0" borderId="2" xfId="0" applyFont="1" applyBorder="1" applyAlignment="1">
      <alignment horizontal="centerContinuous" wrapText="1"/>
    </xf>
    <xf numFmtId="0" fontId="11" fillId="0" borderId="2" xfId="0" applyFont="1" applyBorder="1" applyAlignment="1">
      <alignment horizontal="center" wrapText="1"/>
    </xf>
    <xf numFmtId="0" fontId="11" fillId="0" borderId="0" xfId="0" applyFont="1"/>
    <xf numFmtId="0" fontId="7" fillId="0" borderId="2" xfId="0" applyFont="1" applyFill="1" applyBorder="1" applyAlignment="1">
      <alignment wrapText="1"/>
    </xf>
    <xf numFmtId="0" fontId="10" fillId="0" borderId="2" xfId="0" applyFont="1" applyFill="1" applyBorder="1" applyAlignment="1">
      <alignment wrapText="1"/>
    </xf>
    <xf numFmtId="0" fontId="7" fillId="0" borderId="0" xfId="0" applyFont="1" applyFill="1" applyAlignment="1">
      <alignment horizontal="center"/>
    </xf>
    <xf numFmtId="0" fontId="7" fillId="0" borderId="0" xfId="0" applyFont="1" applyFill="1"/>
    <xf numFmtId="0" fontId="10" fillId="0" borderId="2" xfId="0" applyFont="1" applyBorder="1" applyAlignment="1">
      <alignment wrapText="1"/>
    </xf>
    <xf numFmtId="0" fontId="7" fillId="2" borderId="0" xfId="0" applyFont="1" applyFill="1" applyBorder="1" applyAlignment="1">
      <alignment horizontal="centerContinuous"/>
    </xf>
    <xf numFmtId="0" fontId="8" fillId="2" borderId="1" xfId="0" applyFont="1" applyFill="1" applyBorder="1" applyAlignment="1">
      <alignment horizontal="left" wrapText="1"/>
    </xf>
    <xf numFmtId="0" fontId="10" fillId="2" borderId="0" xfId="0" applyFont="1" applyFill="1" applyBorder="1" applyAlignment="1">
      <alignment horizontal="centerContinuous" wrapText="1"/>
    </xf>
    <xf numFmtId="0" fontId="12" fillId="0" borderId="2" xfId="0" applyFont="1" applyBorder="1" applyAlignment="1">
      <alignment horizontal="center" wrapText="1"/>
    </xf>
    <xf numFmtId="0" fontId="7" fillId="0" borderId="2" xfId="0" applyFont="1" applyFill="1" applyBorder="1" applyAlignment="1">
      <alignment horizontal="center" wrapText="1"/>
    </xf>
    <xf numFmtId="0" fontId="10" fillId="3" borderId="0" xfId="0" applyFont="1" applyFill="1"/>
    <xf numFmtId="0" fontId="10" fillId="2" borderId="2" xfId="0" applyFont="1" applyFill="1" applyBorder="1" applyAlignment="1">
      <alignment wrapText="1"/>
    </xf>
    <xf numFmtId="0" fontId="7" fillId="2" borderId="2" xfId="0" applyFont="1" applyFill="1" applyBorder="1" applyAlignment="1">
      <alignment horizontal="center" wrapText="1"/>
    </xf>
    <xf numFmtId="0" fontId="7" fillId="2" borderId="0" xfId="0" applyFont="1" applyFill="1" applyAlignment="1">
      <alignment horizontal="center"/>
    </xf>
    <xf numFmtId="0" fontId="7" fillId="2" borderId="0" xfId="0" applyFont="1" applyFill="1"/>
    <xf numFmtId="0" fontId="10" fillId="2" borderId="0" xfId="0" applyFont="1" applyFill="1" applyAlignment="1">
      <alignment horizontal="center"/>
    </xf>
    <xf numFmtId="0" fontId="10" fillId="2" borderId="0" xfId="0" applyFont="1" applyFill="1"/>
    <xf numFmtId="0" fontId="11" fillId="2" borderId="0" xfId="0" applyFont="1" applyFill="1" applyBorder="1" applyAlignment="1">
      <alignment horizontal="center" wrapText="1"/>
    </xf>
    <xf numFmtId="0" fontId="11" fillId="0" borderId="0" xfId="0" applyFont="1" applyBorder="1"/>
    <xf numFmtId="0" fontId="13" fillId="3" borderId="2" xfId="0" applyFont="1" applyFill="1" applyBorder="1" applyAlignment="1">
      <alignment wrapText="1"/>
    </xf>
    <xf numFmtId="0" fontId="6" fillId="0" borderId="0" xfId="0" applyFont="1" applyFill="1" applyBorder="1" applyAlignment="1">
      <alignment horizontal="centerContinuous" wrapText="1"/>
    </xf>
    <xf numFmtId="0" fontId="15" fillId="0" borderId="0" xfId="0" applyFont="1" applyAlignment="1">
      <alignment horizontal="center"/>
    </xf>
    <xf numFmtId="0" fontId="14" fillId="0" borderId="0" xfId="0" applyFont="1"/>
    <xf numFmtId="0" fontId="11" fillId="2" borderId="0" xfId="0" applyFont="1" applyFill="1" applyAlignment="1">
      <alignment horizontal="center"/>
    </xf>
    <xf numFmtId="0" fontId="11" fillId="2" borderId="0" xfId="0" applyFont="1" applyFill="1" applyAlignment="1">
      <alignment horizontal="centerContinuous" wrapText="1"/>
    </xf>
    <xf numFmtId="0" fontId="11" fillId="2" borderId="0" xfId="0" applyFont="1" applyFill="1" applyAlignment="1">
      <alignment horizontal="centerContinuous"/>
    </xf>
    <xf numFmtId="0" fontId="16" fillId="2" borderId="0" xfId="0" applyFont="1" applyFill="1" applyAlignment="1">
      <alignment horizontal="centerContinuous"/>
    </xf>
    <xf numFmtId="166" fontId="11" fillId="2" borderId="0" xfId="0" applyNumberFormat="1" applyFont="1" applyFill="1" applyAlignment="1">
      <alignment horizontal="center"/>
    </xf>
    <xf numFmtId="0" fontId="11" fillId="2" borderId="0" xfId="0" applyFont="1" applyFill="1" applyAlignment="1">
      <alignment wrapText="1"/>
    </xf>
    <xf numFmtId="0" fontId="16" fillId="2" borderId="0" xfId="0" applyFont="1" applyFill="1" applyAlignment="1">
      <alignment horizontal="center"/>
    </xf>
    <xf numFmtId="0" fontId="11" fillId="2" borderId="0" xfId="0" applyFont="1" applyFill="1"/>
    <xf numFmtId="0" fontId="11" fillId="2" borderId="3" xfId="0" applyFont="1" applyFill="1" applyBorder="1" applyAlignment="1">
      <alignment horizontal="center"/>
    </xf>
    <xf numFmtId="1" fontId="10" fillId="2" borderId="3" xfId="0" applyNumberFormat="1" applyFont="1" applyFill="1" applyBorder="1" applyAlignment="1">
      <alignment horizontal="center"/>
    </xf>
    <xf numFmtId="0" fontId="11" fillId="2" borderId="3" xfId="0" applyFont="1" applyFill="1" applyBorder="1" applyAlignment="1">
      <alignment wrapText="1"/>
    </xf>
    <xf numFmtId="0" fontId="11" fillId="0" borderId="4" xfId="0" applyFont="1" applyBorder="1" applyAlignment="1">
      <alignment horizontal="centerContinuous" wrapText="1"/>
    </xf>
    <xf numFmtId="0" fontId="11" fillId="0" borderId="5" xfId="0" applyFont="1" applyBorder="1" applyAlignment="1">
      <alignment horizontal="centerContinuous" wrapText="1"/>
    </xf>
    <xf numFmtId="0" fontId="11" fillId="0" borderId="6" xfId="0" applyFont="1" applyBorder="1" applyAlignment="1">
      <alignment horizontal="centerContinuous" wrapText="1"/>
    </xf>
    <xf numFmtId="0" fontId="11" fillId="0" borderId="4" xfId="0" applyFont="1" applyBorder="1" applyAlignment="1">
      <alignment horizontal="centerContinuous"/>
    </xf>
    <xf numFmtId="0" fontId="16" fillId="0" borderId="5" xfId="0" applyFont="1" applyBorder="1" applyAlignment="1">
      <alignment horizontal="centerContinuous"/>
    </xf>
    <xf numFmtId="0" fontId="11" fillId="0" borderId="5" xfId="0" applyFont="1" applyBorder="1" applyAlignment="1">
      <alignment horizontal="centerContinuous"/>
    </xf>
    <xf numFmtId="0" fontId="11" fillId="0" borderId="6" xfId="0" applyFont="1" applyBorder="1" applyAlignment="1">
      <alignment horizontal="centerContinuous"/>
    </xf>
    <xf numFmtId="0" fontId="7" fillId="2" borderId="7" xfId="0" applyFont="1" applyFill="1" applyBorder="1" applyAlignment="1">
      <alignment horizontal="center"/>
    </xf>
    <xf numFmtId="0" fontId="12" fillId="2" borderId="7" xfId="0" applyFont="1" applyFill="1" applyBorder="1" applyAlignment="1">
      <alignment wrapText="1"/>
    </xf>
    <xf numFmtId="0" fontId="11" fillId="2" borderId="7" xfId="0" applyFont="1" applyFill="1" applyBorder="1" applyAlignment="1">
      <alignment horizontal="center" wrapText="1"/>
    </xf>
    <xf numFmtId="0" fontId="11" fillId="0" borderId="2" xfId="0" applyFont="1" applyBorder="1" applyAlignment="1">
      <alignment horizontal="centerContinuous" wrapText="1"/>
    </xf>
    <xf numFmtId="0" fontId="11" fillId="2" borderId="2" xfId="0" applyFont="1" applyFill="1" applyBorder="1" applyAlignment="1">
      <alignment horizontal="center" wrapText="1"/>
    </xf>
    <xf numFmtId="0" fontId="11" fillId="2" borderId="8" xfId="0" applyFont="1" applyFill="1" applyBorder="1" applyAlignment="1">
      <alignment horizontal="center" wrapText="1"/>
    </xf>
    <xf numFmtId="0" fontId="17" fillId="2" borderId="8" xfId="0" applyFont="1" applyFill="1" applyBorder="1" applyAlignment="1">
      <alignment horizontal="center" wrapText="1"/>
    </xf>
    <xf numFmtId="0" fontId="11" fillId="0" borderId="8" xfId="0" applyFont="1" applyBorder="1" applyAlignment="1">
      <alignment horizontal="center" wrapText="1"/>
    </xf>
    <xf numFmtId="0" fontId="12" fillId="0" borderId="8" xfId="0" applyFont="1" applyBorder="1" applyAlignment="1">
      <alignment wrapText="1"/>
    </xf>
    <xf numFmtId="0" fontId="16" fillId="0" borderId="2" xfId="0" applyFont="1" applyBorder="1" applyAlignment="1">
      <alignment horizontal="center" wrapText="1"/>
    </xf>
    <xf numFmtId="0" fontId="11" fillId="0" borderId="0" xfId="0" applyFont="1" applyAlignment="1">
      <alignment wrapText="1"/>
    </xf>
    <xf numFmtId="0" fontId="7" fillId="0" borderId="2" xfId="0" applyFont="1" applyBorder="1" applyAlignment="1">
      <alignment horizontal="center"/>
    </xf>
    <xf numFmtId="0" fontId="15" fillId="0" borderId="2" xfId="0" applyFont="1" applyBorder="1" applyAlignment="1">
      <alignment horizontal="center"/>
    </xf>
    <xf numFmtId="0" fontId="15" fillId="0" borderId="2" xfId="0" applyFont="1" applyBorder="1" applyAlignment="1">
      <alignment horizontal="center" wrapText="1"/>
    </xf>
    <xf numFmtId="0" fontId="12" fillId="0" borderId="2" xfId="0" applyFont="1" applyBorder="1" applyAlignment="1">
      <alignment wrapText="1"/>
    </xf>
    <xf numFmtId="166" fontId="7" fillId="0" borderId="2" xfId="0" applyNumberFormat="1" applyFont="1" applyBorder="1" applyAlignment="1">
      <alignment horizontal="center"/>
    </xf>
    <xf numFmtId="166" fontId="7" fillId="0" borderId="2" xfId="0" applyNumberFormat="1" applyFont="1" applyBorder="1" applyAlignment="1">
      <alignment horizontal="centerContinuous" wrapText="1"/>
    </xf>
    <xf numFmtId="0" fontId="11" fillId="0" borderId="2" xfId="0" applyFont="1" applyBorder="1" applyAlignment="1">
      <alignment horizontal="center"/>
    </xf>
    <xf numFmtId="0" fontId="18" fillId="0" borderId="2" xfId="0" applyFont="1" applyBorder="1" applyAlignment="1">
      <alignment horizontal="center"/>
    </xf>
    <xf numFmtId="166" fontId="11" fillId="0" borderId="2" xfId="0" applyNumberFormat="1" applyFont="1" applyBorder="1" applyAlignment="1">
      <alignment horizontal="center"/>
    </xf>
    <xf numFmtId="0" fontId="14" fillId="0" borderId="2" xfId="0" applyFont="1" applyBorder="1" applyAlignment="1">
      <alignment horizontal="center"/>
    </xf>
    <xf numFmtId="166" fontId="7" fillId="0" borderId="2" xfId="0" applyNumberFormat="1" applyFont="1" applyBorder="1" applyAlignment="1">
      <alignment horizontal="center" wrapText="1"/>
    </xf>
    <xf numFmtId="166" fontId="14" fillId="0" borderId="2" xfId="0" applyNumberFormat="1" applyFont="1" applyBorder="1" applyAlignment="1">
      <alignment horizontal="center"/>
    </xf>
    <xf numFmtId="1" fontId="7" fillId="0" borderId="2" xfId="0" applyNumberFormat="1" applyFont="1" applyBorder="1" applyAlignment="1">
      <alignment horizontal="center" wrapText="1"/>
    </xf>
    <xf numFmtId="0" fontId="7" fillId="3" borderId="2" xfId="0" applyFont="1" applyFill="1" applyBorder="1" applyAlignment="1">
      <alignment horizontal="center"/>
    </xf>
    <xf numFmtId="0" fontId="7" fillId="3" borderId="2" xfId="0" applyFont="1" applyFill="1" applyBorder="1" applyAlignment="1">
      <alignment horizontal="center" wrapText="1"/>
    </xf>
    <xf numFmtId="1" fontId="7" fillId="3" borderId="2" xfId="0" applyNumberFormat="1" applyFont="1" applyFill="1" applyBorder="1" applyAlignment="1">
      <alignment horizontal="center"/>
    </xf>
    <xf numFmtId="0" fontId="15" fillId="3" borderId="2" xfId="0" applyFont="1" applyFill="1" applyBorder="1" applyAlignment="1">
      <alignment horizontal="center"/>
    </xf>
    <xf numFmtId="166" fontId="7" fillId="3" borderId="2" xfId="0" applyNumberFormat="1" applyFont="1" applyFill="1" applyBorder="1" applyAlignment="1">
      <alignment horizontal="center"/>
    </xf>
    <xf numFmtId="0" fontId="7" fillId="3" borderId="0" xfId="0" applyFont="1" applyFill="1"/>
    <xf numFmtId="0" fontId="12" fillId="0" borderId="2" xfId="0" applyFont="1" applyBorder="1" applyAlignment="1">
      <alignment horizontal="left" wrapText="1"/>
    </xf>
    <xf numFmtId="0" fontId="7" fillId="0" borderId="0" xfId="0" applyFont="1" applyAlignment="1">
      <alignment wrapText="1"/>
    </xf>
    <xf numFmtId="49" fontId="12" fillId="0" borderId="0" xfId="0" applyNumberFormat="1" applyFont="1" applyBorder="1" applyAlignment="1">
      <alignment horizontal="centerContinuous" wrapText="1"/>
    </xf>
    <xf numFmtId="0" fontId="7" fillId="0" borderId="0" xfId="0" applyFont="1" applyAlignment="1">
      <alignment horizontal="centerContinuous" wrapText="1"/>
    </xf>
    <xf numFmtId="0" fontId="7" fillId="0" borderId="0" xfId="0" applyFont="1" applyAlignment="1">
      <alignment horizontal="centerContinuous"/>
    </xf>
    <xf numFmtId="0" fontId="15" fillId="0" borderId="0" xfId="0" applyFont="1" applyAlignment="1">
      <alignment horizontal="centerContinuous"/>
    </xf>
    <xf numFmtId="166" fontId="7" fillId="0" borderId="0" xfId="0" applyNumberFormat="1" applyFont="1" applyAlignment="1">
      <alignment horizontal="centerContinuous"/>
    </xf>
    <xf numFmtId="166" fontId="4" fillId="3" borderId="9" xfId="0" applyNumberFormat="1" applyFont="1" applyFill="1" applyBorder="1" applyAlignment="1">
      <alignment horizontal="center"/>
    </xf>
    <xf numFmtId="49" fontId="12" fillId="0" borderId="0" xfId="0" applyNumberFormat="1" applyFont="1" applyAlignment="1">
      <alignment horizontal="centerContinuous" wrapText="1"/>
    </xf>
    <xf numFmtId="0" fontId="12" fillId="0" borderId="0" xfId="0" applyFont="1" applyAlignment="1">
      <alignment wrapText="1"/>
    </xf>
    <xf numFmtId="0" fontId="11" fillId="0" borderId="10" xfId="0" applyFont="1" applyBorder="1" applyAlignment="1">
      <alignment horizontal="center"/>
    </xf>
    <xf numFmtId="0" fontId="11" fillId="2" borderId="11" xfId="0" applyFont="1" applyFill="1" applyBorder="1" applyAlignment="1">
      <alignment horizontal="center" vertical="center"/>
    </xf>
    <xf numFmtId="0" fontId="11" fillId="0" borderId="0" xfId="0" applyFont="1" applyBorder="1" applyAlignment="1">
      <alignment horizontal="center" vertical="center" wrapText="1"/>
    </xf>
    <xf numFmtId="0" fontId="7" fillId="2" borderId="2" xfId="0" applyFont="1" applyFill="1" applyBorder="1"/>
    <xf numFmtId="0" fontId="23" fillId="2" borderId="2" xfId="0" applyFont="1" applyFill="1" applyBorder="1"/>
    <xf numFmtId="0" fontId="12" fillId="2" borderId="2" xfId="0" applyFont="1" applyFill="1" applyBorder="1"/>
    <xf numFmtId="0" fontId="7" fillId="2" borderId="0" xfId="0" applyFont="1" applyFill="1" applyAlignment="1">
      <alignment wrapText="1"/>
    </xf>
    <xf numFmtId="0" fontId="7" fillId="0" borderId="2" xfId="0" applyFont="1" applyBorder="1"/>
    <xf numFmtId="0" fontId="19" fillId="0" borderId="2" xfId="0" applyFont="1" applyBorder="1"/>
    <xf numFmtId="1" fontId="7" fillId="0" borderId="2" xfId="0" applyNumberFormat="1" applyFont="1" applyBorder="1"/>
    <xf numFmtId="166" fontId="7" fillId="0" borderId="2" xfId="0" applyNumberFormat="1" applyFont="1" applyBorder="1"/>
    <xf numFmtId="0" fontId="14" fillId="0" borderId="2" xfId="0" applyFont="1" applyBorder="1"/>
    <xf numFmtId="0" fontId="7" fillId="0" borderId="2" xfId="0" applyFont="1" applyBorder="1" applyAlignment="1">
      <alignment horizontal="right"/>
    </xf>
    <xf numFmtId="0" fontId="10" fillId="0" borderId="2" xfId="0" applyFont="1" applyBorder="1"/>
    <xf numFmtId="1" fontId="10" fillId="0" borderId="2" xfId="0" applyNumberFormat="1" applyFont="1" applyBorder="1"/>
    <xf numFmtId="1" fontId="24" fillId="0" borderId="2" xfId="0" applyNumberFormat="1" applyFont="1" applyBorder="1"/>
    <xf numFmtId="166" fontId="25" fillId="0" borderId="2" xfId="0" applyNumberFormat="1" applyFont="1" applyBorder="1"/>
    <xf numFmtId="0" fontId="26" fillId="0" borderId="0" xfId="0" applyFont="1"/>
    <xf numFmtId="0" fontId="11" fillId="0" borderId="2" xfId="0" applyFont="1" applyBorder="1" applyAlignment="1">
      <alignment horizontal="center" vertical="center" wrapText="1"/>
    </xf>
    <xf numFmtId="9" fontId="11" fillId="0" borderId="2" xfId="0" applyNumberFormat="1" applyFont="1" applyBorder="1" applyAlignment="1">
      <alignment horizontal="center" vertical="center" wrapText="1"/>
    </xf>
    <xf numFmtId="0" fontId="27" fillId="0" borderId="0" xfId="0" applyFont="1"/>
    <xf numFmtId="0" fontId="12" fillId="2" borderId="0" xfId="0" applyFont="1" applyFill="1" applyAlignment="1">
      <alignment wrapText="1"/>
    </xf>
    <xf numFmtId="0" fontId="7" fillId="2" borderId="0" xfId="0" applyFont="1" applyFill="1" applyAlignment="1">
      <alignment horizontal="centerContinuous" wrapText="1"/>
    </xf>
    <xf numFmtId="0" fontId="12" fillId="2" borderId="0" xfId="0" applyFont="1" applyFill="1" applyAlignment="1">
      <alignment horizontal="centerContinuous" wrapText="1"/>
    </xf>
    <xf numFmtId="0" fontId="11" fillId="2" borderId="2" xfId="0" applyFont="1" applyFill="1" applyBorder="1" applyAlignment="1">
      <alignment horizontal="center"/>
    </xf>
    <xf numFmtId="0" fontId="11" fillId="2" borderId="2" xfId="0" applyFont="1" applyFill="1" applyBorder="1" applyAlignment="1">
      <alignment wrapText="1"/>
    </xf>
    <xf numFmtId="0" fontId="17" fillId="2" borderId="2" xfId="0" applyFont="1" applyFill="1" applyBorder="1" applyAlignment="1">
      <alignment horizontal="center" wrapText="1"/>
    </xf>
    <xf numFmtId="166" fontId="12" fillId="0" borderId="2" xfId="0" applyNumberFormat="1" applyFont="1" applyBorder="1" applyAlignment="1">
      <alignment horizontal="center" wrapText="1"/>
    </xf>
    <xf numFmtId="0" fontId="6" fillId="0" borderId="2" xfId="0" applyFont="1" applyBorder="1" applyAlignment="1">
      <alignment horizontal="center"/>
    </xf>
    <xf numFmtId="0" fontId="21" fillId="0" borderId="2" xfId="0" applyFont="1" applyBorder="1" applyAlignment="1">
      <alignment wrapText="1"/>
    </xf>
    <xf numFmtId="0" fontId="20" fillId="0" borderId="2" xfId="0" applyFont="1" applyBorder="1" applyAlignment="1">
      <alignment horizontal="center" wrapText="1"/>
    </xf>
    <xf numFmtId="166" fontId="10" fillId="0" borderId="2" xfId="0" applyNumberFormat="1" applyFont="1" applyBorder="1" applyAlignment="1">
      <alignment horizontal="center" wrapText="1"/>
    </xf>
    <xf numFmtId="0" fontId="21" fillId="0" borderId="0" xfId="0" applyFont="1" applyBorder="1" applyAlignment="1">
      <alignment horizontal="centerContinuous" wrapText="1"/>
    </xf>
    <xf numFmtId="0" fontId="12" fillId="0" borderId="0" xfId="0" applyFont="1" applyAlignment="1">
      <alignment horizontal="centerContinuous" wrapText="1"/>
    </xf>
    <xf numFmtId="0" fontId="6" fillId="2" borderId="0" xfId="0" applyFont="1" applyFill="1" applyBorder="1" applyAlignment="1">
      <alignment horizontal="center" wrapText="1"/>
    </xf>
    <xf numFmtId="0" fontId="7" fillId="2" borderId="0" xfId="0" applyFont="1" applyFill="1" applyAlignment="1">
      <alignment horizontal="centerContinuous"/>
    </xf>
    <xf numFmtId="0" fontId="10" fillId="0" borderId="2" xfId="0" applyFont="1" applyBorder="1" applyAlignment="1">
      <alignment horizontal="center"/>
    </xf>
    <xf numFmtId="166" fontId="20" fillId="0" borderId="2" xfId="0" applyNumberFormat="1" applyFont="1" applyBorder="1" applyAlignment="1">
      <alignment horizontal="center" wrapText="1"/>
    </xf>
    <xf numFmtId="0" fontId="12" fillId="2" borderId="0" xfId="0" applyFont="1" applyFill="1" applyBorder="1" applyAlignment="1">
      <alignment horizontal="centerContinuous" wrapText="1"/>
    </xf>
    <xf numFmtId="0" fontId="12" fillId="0" borderId="2" xfId="0" applyFont="1" applyBorder="1" applyAlignment="1">
      <alignment horizontal="center"/>
    </xf>
    <xf numFmtId="0" fontId="12" fillId="2" borderId="2" xfId="0" applyFont="1" applyFill="1" applyBorder="1" applyAlignment="1">
      <alignment horizontal="center" wrapText="1"/>
    </xf>
    <xf numFmtId="166" fontId="12" fillId="0" borderId="2" xfId="0" applyNumberFormat="1" applyFont="1" applyBorder="1" applyAlignment="1">
      <alignment horizontal="center"/>
    </xf>
    <xf numFmtId="0" fontId="20" fillId="0" borderId="2" xfId="0" applyFont="1" applyBorder="1" applyAlignment="1">
      <alignment horizontal="center"/>
    </xf>
    <xf numFmtId="0" fontId="20" fillId="2" borderId="0" xfId="0" applyFont="1" applyFill="1" applyBorder="1" applyAlignment="1">
      <alignment horizontal="center"/>
    </xf>
    <xf numFmtId="0" fontId="20" fillId="2" borderId="0" xfId="0" applyFont="1" applyFill="1" applyBorder="1" applyAlignment="1">
      <alignment horizontal="centerContinuous" wrapText="1"/>
    </xf>
    <xf numFmtId="0" fontId="20" fillId="2" borderId="0" xfId="0" applyFont="1" applyFill="1" applyBorder="1" applyAlignment="1">
      <alignment horizontal="center" vertical="distributed" wrapText="1" readingOrder="1"/>
    </xf>
    <xf numFmtId="166" fontId="20" fillId="2" borderId="0" xfId="0" applyNumberFormat="1" applyFont="1" applyFill="1" applyBorder="1" applyAlignment="1">
      <alignment horizontal="center" vertical="distributed" wrapText="1" readingOrder="1"/>
    </xf>
    <xf numFmtId="166" fontId="12" fillId="2" borderId="0" xfId="0" applyNumberFormat="1" applyFont="1" applyFill="1" applyBorder="1" applyAlignment="1">
      <alignment horizontal="centerContinuous" wrapText="1"/>
    </xf>
    <xf numFmtId="0" fontId="10" fillId="2" borderId="0" xfId="0" applyFont="1" applyFill="1" applyAlignment="1">
      <alignment horizontal="centerContinuous"/>
    </xf>
    <xf numFmtId="0" fontId="6" fillId="2" borderId="0" xfId="0" applyFont="1" applyFill="1" applyBorder="1" applyAlignment="1">
      <alignment wrapText="1"/>
    </xf>
    <xf numFmtId="0" fontId="7" fillId="0" borderId="0" xfId="0" applyFont="1" applyAlignment="1">
      <alignment horizontal="center" vertical="center"/>
    </xf>
    <xf numFmtId="0" fontId="7" fillId="2" borderId="1" xfId="0" applyFont="1" applyFill="1" applyBorder="1" applyAlignment="1">
      <alignment horizontal="centerContinuous" wrapText="1"/>
    </xf>
    <xf numFmtId="0" fontId="8" fillId="2" borderId="0" xfId="0" applyFont="1" applyFill="1" applyBorder="1" applyAlignment="1">
      <alignment horizontal="centerContinuous" wrapText="1"/>
    </xf>
    <xf numFmtId="0" fontId="28" fillId="2" borderId="0" xfId="0" applyFont="1" applyFill="1" applyBorder="1" applyAlignment="1">
      <alignment horizontal="centerContinuous" wrapText="1"/>
    </xf>
    <xf numFmtId="0" fontId="7" fillId="2" borderId="0" xfId="0" applyFont="1" applyFill="1" applyBorder="1"/>
    <xf numFmtId="0" fontId="7" fillId="0" borderId="0" xfId="0" applyFont="1" applyBorder="1"/>
    <xf numFmtId="0" fontId="12" fillId="0" borderId="8" xfId="0" applyFont="1" applyBorder="1" applyAlignment="1">
      <alignment horizontal="center"/>
    </xf>
    <xf numFmtId="0" fontId="11" fillId="2" borderId="2" xfId="0" applyFont="1" applyFill="1" applyBorder="1"/>
    <xf numFmtId="0" fontId="8" fillId="2" borderId="1" xfId="0" applyFont="1" applyFill="1" applyBorder="1" applyAlignment="1">
      <alignment wrapText="1"/>
    </xf>
    <xf numFmtId="0" fontId="27" fillId="0" borderId="15" xfId="0" applyFont="1" applyBorder="1" applyAlignment="1">
      <alignment horizontal="center"/>
    </xf>
    <xf numFmtId="0" fontId="27" fillId="0" borderId="19" xfId="0" applyFont="1" applyBorder="1" applyAlignment="1">
      <alignment horizontal="center"/>
    </xf>
    <xf numFmtId="0" fontId="27" fillId="0" borderId="9" xfId="0" applyFont="1" applyBorder="1" applyAlignment="1">
      <alignment horizontal="center"/>
    </xf>
    <xf numFmtId="0" fontId="29" fillId="0" borderId="0" xfId="0" applyFont="1"/>
    <xf numFmtId="0" fontId="14" fillId="0" borderId="20" xfId="0" applyFont="1" applyBorder="1" applyAlignment="1">
      <alignment horizontal="center"/>
    </xf>
    <xf numFmtId="0" fontId="10" fillId="0" borderId="0" xfId="0" applyFont="1" applyAlignment="1">
      <alignment horizontal="center" vertical="top"/>
    </xf>
    <xf numFmtId="0" fontId="7" fillId="0" borderId="0" xfId="0" applyFont="1" applyAlignment="1">
      <alignment horizontal="left"/>
    </xf>
    <xf numFmtId="0" fontId="9" fillId="0" borderId="0" xfId="0" applyFont="1" applyAlignment="1">
      <alignment horizontal="center"/>
    </xf>
    <xf numFmtId="0" fontId="9" fillId="0" borderId="0" xfId="0" applyFont="1"/>
    <xf numFmtId="0" fontId="9" fillId="2" borderId="0" xfId="0" applyFont="1" applyFill="1" applyAlignment="1">
      <alignment horizontal="center"/>
    </xf>
    <xf numFmtId="0" fontId="30" fillId="2" borderId="1" xfId="0" applyFont="1" applyFill="1" applyBorder="1" applyAlignment="1">
      <alignment horizontal="left" wrapText="1"/>
    </xf>
    <xf numFmtId="0" fontId="30" fillId="2" borderId="0" xfId="0" applyFont="1" applyFill="1" applyBorder="1" applyAlignment="1">
      <alignment horizontal="centerContinuous" wrapText="1"/>
    </xf>
    <xf numFmtId="0" fontId="9" fillId="0" borderId="0" xfId="0" applyFont="1" applyBorder="1"/>
    <xf numFmtId="0" fontId="7" fillId="2" borderId="2" xfId="0" applyFont="1" applyFill="1" applyBorder="1" applyAlignment="1">
      <alignment horizontal="center"/>
    </xf>
    <xf numFmtId="0" fontId="9" fillId="2" borderId="2" xfId="0" applyFont="1" applyFill="1" applyBorder="1" applyAlignment="1">
      <alignment horizontal="center"/>
    </xf>
    <xf numFmtId="0" fontId="9" fillId="2" borderId="2" xfId="0" applyFont="1" applyFill="1" applyBorder="1"/>
    <xf numFmtId="0" fontId="22" fillId="2" borderId="0" xfId="0" applyFont="1" applyFill="1"/>
    <xf numFmtId="0" fontId="7" fillId="2" borderId="0" xfId="0" applyFont="1" applyFill="1" applyBorder="1" applyAlignment="1">
      <alignment horizontal="left" wrapText="1"/>
    </xf>
    <xf numFmtId="0" fontId="8" fillId="2" borderId="0" xfId="0" applyFont="1" applyFill="1" applyBorder="1"/>
    <xf numFmtId="0" fontId="7" fillId="2" borderId="3" xfId="0" applyFont="1" applyFill="1" applyBorder="1" applyAlignment="1">
      <alignment horizontal="center"/>
    </xf>
    <xf numFmtId="0" fontId="7" fillId="2" borderId="21" xfId="0" applyFont="1" applyFill="1" applyBorder="1"/>
    <xf numFmtId="0" fontId="7" fillId="2" borderId="4" xfId="0" applyFont="1" applyFill="1" applyBorder="1"/>
    <xf numFmtId="0" fontId="7" fillId="2" borderId="5" xfId="0" applyFont="1" applyFill="1" applyBorder="1"/>
    <xf numFmtId="0" fontId="11" fillId="2" borderId="8" xfId="0" applyFont="1" applyFill="1" applyBorder="1" applyAlignment="1">
      <alignment horizontal="center"/>
    </xf>
    <xf numFmtId="0" fontId="10" fillId="2" borderId="2" xfId="0" applyFont="1" applyFill="1" applyBorder="1" applyAlignment="1">
      <alignment horizontal="center"/>
    </xf>
    <xf numFmtId="0" fontId="20" fillId="2" borderId="2" xfId="0" applyFont="1" applyFill="1" applyBorder="1" applyAlignment="1">
      <alignment wrapText="1"/>
    </xf>
    <xf numFmtId="166" fontId="7" fillId="2" borderId="2" xfId="0" applyNumberFormat="1" applyFont="1" applyFill="1" applyBorder="1" applyAlignment="1">
      <alignment horizontal="center"/>
    </xf>
    <xf numFmtId="0" fontId="32" fillId="2" borderId="2" xfId="0" applyFont="1" applyFill="1" applyBorder="1"/>
    <xf numFmtId="166" fontId="10" fillId="2" borderId="2" xfId="0" applyNumberFormat="1" applyFont="1" applyFill="1" applyBorder="1" applyAlignment="1">
      <alignment horizontal="center"/>
    </xf>
    <xf numFmtId="0" fontId="10" fillId="0" borderId="0" xfId="0" applyFont="1"/>
    <xf numFmtId="0" fontId="11" fillId="0" borderId="2" xfId="0" applyFont="1" applyBorder="1" applyAlignment="1">
      <alignment wrapText="1"/>
    </xf>
    <xf numFmtId="0" fontId="33" fillId="2" borderId="2" xfId="0" applyFont="1" applyFill="1" applyBorder="1" applyAlignment="1">
      <alignment wrapText="1"/>
    </xf>
    <xf numFmtId="0" fontId="32" fillId="2" borderId="2" xfId="0" applyFont="1" applyFill="1" applyBorder="1" applyAlignment="1">
      <alignment wrapText="1"/>
    </xf>
    <xf numFmtId="0" fontId="11" fillId="2" borderId="0" xfId="0" applyFont="1" applyFill="1" applyBorder="1" applyAlignment="1">
      <alignment horizontal="centerContinuous"/>
    </xf>
    <xf numFmtId="0" fontId="11" fillId="2" borderId="0" xfId="0" applyFont="1" applyFill="1" applyAlignment="1">
      <alignment horizontal="center" wrapText="1"/>
    </xf>
    <xf numFmtId="0" fontId="6" fillId="0" borderId="0" xfId="0" applyFont="1" applyFill="1" applyBorder="1" applyAlignment="1">
      <alignment wrapText="1"/>
    </xf>
    <xf numFmtId="166" fontId="7" fillId="2" borderId="2" xfId="0" applyNumberFormat="1" applyFont="1" applyFill="1" applyBorder="1"/>
    <xf numFmtId="0" fontId="11" fillId="0" borderId="0" xfId="0" applyFont="1" applyBorder="1" applyAlignment="1">
      <alignment horizontal="centerContinuous" wrapText="1"/>
    </xf>
    <xf numFmtId="0" fontId="7" fillId="2" borderId="3" xfId="0" applyFont="1" applyFill="1" applyBorder="1"/>
    <xf numFmtId="0" fontId="28" fillId="2" borderId="21" xfId="0" applyFont="1" applyFill="1" applyBorder="1" applyAlignment="1">
      <alignment horizontal="centerContinuous" wrapText="1"/>
    </xf>
    <xf numFmtId="0" fontId="10" fillId="2" borderId="4" xfId="0" applyFont="1" applyFill="1" applyBorder="1" applyAlignment="1">
      <alignment horizontal="centerContinuous"/>
    </xf>
    <xf numFmtId="0" fontId="10" fillId="2" borderId="5" xfId="0" applyFont="1" applyFill="1" applyBorder="1" applyAlignment="1">
      <alignment horizontal="centerContinuous"/>
    </xf>
    <xf numFmtId="0" fontId="7" fillId="2" borderId="7" xfId="0" applyFont="1" applyFill="1" applyBorder="1"/>
    <xf numFmtId="0" fontId="7" fillId="2" borderId="13" xfId="0" applyFont="1" applyFill="1" applyBorder="1"/>
    <xf numFmtId="0" fontId="12" fillId="0" borderId="0" xfId="0" applyFont="1"/>
    <xf numFmtId="166" fontId="7" fillId="2" borderId="2" xfId="0" applyNumberFormat="1" applyFont="1" applyFill="1" applyBorder="1" applyAlignment="1">
      <alignment horizontal="center" wrapText="1"/>
    </xf>
    <xf numFmtId="0" fontId="6" fillId="2" borderId="8" xfId="0" applyFont="1" applyFill="1" applyBorder="1" applyAlignment="1">
      <alignment horizontal="center" wrapText="1"/>
    </xf>
    <xf numFmtId="0" fontId="10" fillId="2" borderId="2" xfId="0" applyFont="1" applyFill="1" applyBorder="1"/>
    <xf numFmtId="0" fontId="15" fillId="2" borderId="2" xfId="0" applyFont="1" applyFill="1" applyBorder="1" applyAlignment="1">
      <alignment horizontal="center"/>
    </xf>
    <xf numFmtId="0" fontId="34" fillId="2" borderId="2" xfId="0" applyFont="1" applyFill="1" applyBorder="1" applyAlignment="1">
      <alignment horizontal="center"/>
    </xf>
    <xf numFmtId="166" fontId="15" fillId="2" borderId="2" xfId="0" applyNumberFormat="1" applyFont="1" applyFill="1" applyBorder="1" applyAlignment="1">
      <alignment horizontal="center"/>
    </xf>
    <xf numFmtId="0" fontId="15" fillId="0" borderId="0" xfId="0" applyFont="1"/>
    <xf numFmtId="0" fontId="10" fillId="2" borderId="3" xfId="0" applyFont="1" applyFill="1" applyBorder="1" applyAlignment="1">
      <alignment horizontal="center"/>
    </xf>
    <xf numFmtId="0" fontId="6" fillId="2" borderId="2" xfId="0" applyFont="1" applyFill="1" applyBorder="1" applyAlignment="1">
      <alignment horizontal="center" wrapText="1"/>
    </xf>
    <xf numFmtId="0" fontId="11" fillId="0" borderId="0" xfId="0" applyFont="1" applyFill="1" applyAlignment="1">
      <alignment horizontal="center"/>
    </xf>
    <xf numFmtId="0" fontId="7" fillId="0" borderId="2" xfId="0" applyFont="1" applyFill="1" applyBorder="1"/>
    <xf numFmtId="0" fontId="35" fillId="2" borderId="0" xfId="0" applyFont="1" applyFill="1" applyBorder="1" applyAlignment="1">
      <alignment horizontal="center" wrapText="1"/>
    </xf>
    <xf numFmtId="0" fontId="7" fillId="0" borderId="0" xfId="0" applyFont="1" applyFill="1" applyAlignment="1">
      <alignment horizontal="center" vertical="center"/>
    </xf>
    <xf numFmtId="0" fontId="10" fillId="3" borderId="0" xfId="0" applyFont="1" applyFill="1" applyAlignment="1">
      <alignment horizontal="center" vertical="center"/>
    </xf>
    <xf numFmtId="0" fontId="7" fillId="2" borderId="0" xfId="0" applyFont="1" applyFill="1" applyAlignment="1">
      <alignment horizontal="center" vertical="center"/>
    </xf>
    <xf numFmtId="0" fontId="7" fillId="2" borderId="2" xfId="0" applyFont="1" applyFill="1" applyBorder="1" applyAlignment="1">
      <alignment horizontal="center" vertical="center" wrapText="1"/>
    </xf>
    <xf numFmtId="0" fontId="10" fillId="2" borderId="0" xfId="0" applyFont="1" applyFill="1" applyAlignment="1">
      <alignment horizontal="center" vertical="center"/>
    </xf>
    <xf numFmtId="0" fontId="35" fillId="2" borderId="0" xfId="0" applyFont="1" applyFill="1" applyBorder="1" applyAlignment="1">
      <alignment horizontal="left" wrapText="1"/>
    </xf>
    <xf numFmtId="0" fontId="10" fillId="0" borderId="2" xfId="0" applyFont="1" applyFill="1" applyBorder="1" applyAlignment="1">
      <alignment horizontal="left" vertical="center" wrapText="1"/>
    </xf>
    <xf numFmtId="0" fontId="7" fillId="0" borderId="2" xfId="0" applyFont="1" applyBorder="1" applyAlignment="1">
      <alignment horizontal="left" vertical="center" wrapText="1"/>
    </xf>
    <xf numFmtId="0" fontId="10" fillId="0" borderId="2" xfId="0" applyFont="1" applyBorder="1" applyAlignment="1">
      <alignment horizontal="left" vertical="center" wrapText="1"/>
    </xf>
    <xf numFmtId="0" fontId="10" fillId="3" borderId="2" xfId="0" applyFont="1" applyFill="1" applyBorder="1" applyAlignment="1">
      <alignment horizontal="left" vertical="center" wrapText="1"/>
    </xf>
    <xf numFmtId="49" fontId="10" fillId="0" borderId="8" xfId="0" applyNumberFormat="1" applyFont="1" applyFill="1" applyBorder="1" applyAlignment="1">
      <alignment horizontal="left" vertical="center" wrapText="1"/>
    </xf>
    <xf numFmtId="49" fontId="10" fillId="0" borderId="2" xfId="0" applyNumberFormat="1" applyFont="1" applyFill="1" applyBorder="1" applyAlignment="1">
      <alignment horizontal="left" vertical="center" wrapText="1"/>
    </xf>
    <xf numFmtId="0" fontId="10" fillId="2" borderId="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1" fillId="2" borderId="0" xfId="0" applyFont="1" applyFill="1" applyBorder="1" applyAlignment="1">
      <alignment wrapText="1"/>
    </xf>
    <xf numFmtId="0" fontId="10" fillId="3" borderId="2" xfId="0" applyFont="1" applyFill="1" applyBorder="1" applyAlignment="1">
      <alignment wrapText="1"/>
    </xf>
    <xf numFmtId="0" fontId="7" fillId="0" borderId="0" xfId="0" applyFont="1" applyFill="1" applyBorder="1"/>
    <xf numFmtId="0" fontId="6" fillId="3" borderId="2" xfId="0" applyFont="1" applyFill="1" applyBorder="1" applyAlignment="1">
      <alignment horizontal="center" wrapText="1"/>
    </xf>
    <xf numFmtId="0" fontId="6" fillId="0" borderId="2" xfId="0" applyFont="1" applyFill="1" applyBorder="1" applyAlignment="1">
      <alignment horizontal="center" wrapText="1"/>
    </xf>
    <xf numFmtId="166" fontId="7" fillId="0" borderId="2" xfId="0" applyNumberFormat="1" applyFont="1" applyFill="1" applyBorder="1" applyAlignment="1">
      <alignment horizontal="center"/>
    </xf>
    <xf numFmtId="0" fontId="34" fillId="2" borderId="8" xfId="0" applyFont="1" applyFill="1" applyBorder="1" applyAlignment="1">
      <alignment horizontal="center" wrapText="1"/>
    </xf>
    <xf numFmtId="166" fontId="10" fillId="2" borderId="2" xfId="0" applyNumberFormat="1" applyFont="1" applyFill="1" applyBorder="1"/>
    <xf numFmtId="0" fontId="14" fillId="0" borderId="0" xfId="0" applyFont="1" applyBorder="1"/>
    <xf numFmtId="0" fontId="4" fillId="2" borderId="8" xfId="0" applyFont="1" applyFill="1" applyBorder="1" applyAlignment="1">
      <alignment horizontal="center" wrapText="1"/>
    </xf>
    <xf numFmtId="0" fontId="4" fillId="0" borderId="0" xfId="0" applyFont="1" applyBorder="1"/>
    <xf numFmtId="0" fontId="23" fillId="2" borderId="2" xfId="0" applyFont="1" applyFill="1" applyBorder="1" applyAlignment="1">
      <alignment wrapText="1"/>
    </xf>
    <xf numFmtId="0" fontId="7" fillId="2" borderId="0" xfId="0" applyFont="1" applyFill="1" applyBorder="1" applyAlignment="1">
      <alignment horizontal="center"/>
    </xf>
    <xf numFmtId="0" fontId="11" fillId="2" borderId="0" xfId="0" applyFont="1" applyFill="1" applyBorder="1" applyAlignment="1">
      <alignment horizontal="center"/>
    </xf>
    <xf numFmtId="0" fontId="14" fillId="2" borderId="0" xfId="0" applyFont="1" applyFill="1" applyBorder="1"/>
    <xf numFmtId="0" fontId="35" fillId="2" borderId="0" xfId="0" applyFont="1" applyFill="1" applyAlignment="1">
      <alignment horizontal="center"/>
    </xf>
    <xf numFmtId="0" fontId="20" fillId="2" borderId="8" xfId="0" applyFont="1" applyFill="1" applyBorder="1" applyAlignment="1">
      <alignment wrapText="1"/>
    </xf>
    <xf numFmtId="0" fontId="6" fillId="2" borderId="22" xfId="0" applyFont="1" applyFill="1" applyBorder="1" applyAlignment="1">
      <alignment horizontal="center" wrapText="1"/>
    </xf>
    <xf numFmtId="0" fontId="12" fillId="2" borderId="0" xfId="0" applyFont="1" applyFill="1"/>
    <xf numFmtId="0" fontId="15" fillId="2" borderId="0" xfId="0" applyFont="1" applyFill="1"/>
    <xf numFmtId="0" fontId="20" fillId="2" borderId="0" xfId="0" applyFont="1" applyFill="1"/>
    <xf numFmtId="0" fontId="11" fillId="0" borderId="2" xfId="0" applyFont="1" applyFill="1" applyBorder="1"/>
    <xf numFmtId="0" fontId="20" fillId="0" borderId="8" xfId="0" applyFont="1" applyFill="1" applyBorder="1" applyAlignment="1">
      <alignment wrapText="1"/>
    </xf>
    <xf numFmtId="0" fontId="11" fillId="0" borderId="8" xfId="0" applyFont="1" applyFill="1" applyBorder="1" applyAlignment="1">
      <alignment horizontal="center"/>
    </xf>
    <xf numFmtId="0" fontId="33" fillId="0" borderId="2" xfId="0" applyFont="1" applyFill="1" applyBorder="1" applyAlignment="1">
      <alignment wrapText="1"/>
    </xf>
    <xf numFmtId="0" fontId="7" fillId="2" borderId="23" xfId="0" applyFont="1" applyFill="1" applyBorder="1"/>
    <xf numFmtId="166" fontId="23" fillId="2" borderId="2" xfId="0" applyNumberFormat="1" applyFont="1" applyFill="1" applyBorder="1" applyAlignment="1">
      <alignment horizontal="center"/>
    </xf>
    <xf numFmtId="0" fontId="3" fillId="2" borderId="0" xfId="0" applyFont="1" applyFill="1" applyBorder="1" applyAlignment="1">
      <alignment wrapText="1"/>
    </xf>
    <xf numFmtId="0" fontId="14" fillId="2" borderId="0" xfId="0" applyFont="1" applyFill="1" applyAlignment="1">
      <alignment horizontal="center"/>
    </xf>
    <xf numFmtId="0" fontId="14" fillId="2" borderId="0" xfId="0" applyFont="1" applyFill="1"/>
    <xf numFmtId="0" fontId="9" fillId="2" borderId="0" xfId="0" applyFont="1" applyFill="1"/>
    <xf numFmtId="0" fontId="9" fillId="2" borderId="0" xfId="0" applyFont="1" applyFill="1" applyBorder="1"/>
    <xf numFmtId="0" fontId="7" fillId="2" borderId="1" xfId="0" applyFont="1" applyFill="1" applyBorder="1"/>
    <xf numFmtId="0" fontId="9" fillId="2" borderId="1" xfId="0" applyFont="1" applyFill="1" applyBorder="1" applyAlignment="1">
      <alignment horizontal="centerContinuous" wrapText="1"/>
    </xf>
    <xf numFmtId="0" fontId="15" fillId="2" borderId="0" xfId="0" applyFont="1" applyFill="1" applyAlignment="1">
      <alignment horizontal="center"/>
    </xf>
    <xf numFmtId="0" fontId="14" fillId="2" borderId="1" xfId="0" applyFont="1" applyFill="1" applyBorder="1" applyAlignment="1">
      <alignment horizontal="center"/>
    </xf>
    <xf numFmtId="0" fontId="15" fillId="2" borderId="1" xfId="0" applyFont="1" applyFill="1" applyBorder="1" applyAlignment="1">
      <alignment horizontal="center"/>
    </xf>
    <xf numFmtId="0" fontId="14" fillId="2" borderId="1" xfId="0" applyFont="1" applyFill="1" applyBorder="1"/>
    <xf numFmtId="0" fontId="7" fillId="2" borderId="0" xfId="0" applyFont="1" applyFill="1" applyBorder="1" applyAlignment="1">
      <alignment horizontal="left"/>
    </xf>
    <xf numFmtId="0" fontId="19" fillId="0" borderId="2" xfId="0" applyFont="1" applyBorder="1" applyAlignment="1">
      <alignment horizontal="center" wrapText="1"/>
    </xf>
    <xf numFmtId="0" fontId="20" fillId="2" borderId="5" xfId="0" applyFont="1" applyFill="1" applyBorder="1" applyAlignment="1">
      <alignment horizontal="center"/>
    </xf>
    <xf numFmtId="166" fontId="7" fillId="3" borderId="2" xfId="0" applyNumberFormat="1" applyFont="1" applyFill="1" applyBorder="1" applyAlignment="1">
      <alignment horizontal="centerContinuous" wrapText="1"/>
    </xf>
    <xf numFmtId="0" fontId="7" fillId="3" borderId="2" xfId="0" applyFont="1" applyFill="1" applyBorder="1" applyAlignment="1">
      <alignment horizontal="centerContinuous" wrapText="1"/>
    </xf>
    <xf numFmtId="0" fontId="11" fillId="0" borderId="8" xfId="0" applyFont="1" applyFill="1" applyBorder="1" applyAlignment="1">
      <alignment horizontal="center" wrapText="1"/>
    </xf>
    <xf numFmtId="0" fontId="7" fillId="0" borderId="0" xfId="0" applyFont="1" applyFill="1" applyAlignment="1">
      <alignment horizontal="centerContinuous"/>
    </xf>
    <xf numFmtId="0" fontId="11" fillId="0" borderId="2" xfId="0" applyFont="1" applyFill="1" applyBorder="1" applyAlignment="1">
      <alignment horizontal="center"/>
    </xf>
    <xf numFmtId="166" fontId="10" fillId="0" borderId="2" xfId="0" applyNumberFormat="1" applyFont="1" applyFill="1" applyBorder="1" applyAlignment="1">
      <alignment horizontal="center"/>
    </xf>
    <xf numFmtId="0" fontId="10" fillId="2" borderId="21" xfId="0" applyFont="1" applyFill="1" applyBorder="1"/>
    <xf numFmtId="0" fontId="10" fillId="2" borderId="4" xfId="0" applyFont="1" applyFill="1" applyBorder="1"/>
    <xf numFmtId="0" fontId="10" fillId="2" borderId="5" xfId="0" applyFont="1" applyFill="1" applyBorder="1"/>
    <xf numFmtId="0" fontId="10" fillId="0" borderId="0" xfId="0" applyFont="1" applyBorder="1"/>
    <xf numFmtId="0" fontId="10" fillId="2" borderId="5" xfId="0" applyFont="1" applyFill="1" applyBorder="1" applyAlignment="1">
      <alignment horizontal="center"/>
    </xf>
    <xf numFmtId="0" fontId="7" fillId="4" borderId="0" xfId="0" applyFont="1" applyFill="1"/>
    <xf numFmtId="0" fontId="7" fillId="4" borderId="0" xfId="0" applyFont="1" applyFill="1" applyAlignment="1">
      <alignment horizontal="centerContinuous"/>
    </xf>
    <xf numFmtId="0" fontId="11" fillId="4" borderId="8" xfId="0" applyFont="1" applyFill="1" applyBorder="1" applyAlignment="1">
      <alignment horizontal="center" wrapText="1"/>
    </xf>
    <xf numFmtId="0" fontId="11" fillId="4" borderId="8" xfId="0" applyFont="1" applyFill="1" applyBorder="1" applyAlignment="1">
      <alignment horizontal="center"/>
    </xf>
    <xf numFmtId="0" fontId="7" fillId="4" borderId="2" xfId="0" applyFont="1" applyFill="1" applyBorder="1"/>
    <xf numFmtId="0" fontId="7" fillId="4" borderId="2" xfId="0" applyFont="1" applyFill="1" applyBorder="1" applyAlignment="1">
      <alignment horizontal="center" wrapText="1"/>
    </xf>
    <xf numFmtId="166" fontId="15" fillId="4" borderId="2" xfId="0" applyNumberFormat="1" applyFont="1" applyFill="1" applyBorder="1" applyAlignment="1">
      <alignment horizontal="center"/>
    </xf>
    <xf numFmtId="166" fontId="7" fillId="4" borderId="2" xfId="0" applyNumberFormat="1" applyFont="1" applyFill="1" applyBorder="1" applyAlignment="1">
      <alignment horizontal="center"/>
    </xf>
    <xf numFmtId="166" fontId="10" fillId="4" borderId="2" xfId="0" applyNumberFormat="1" applyFont="1" applyFill="1" applyBorder="1" applyAlignment="1">
      <alignment horizontal="center"/>
    </xf>
    <xf numFmtId="0" fontId="14" fillId="4" borderId="0" xfId="0" applyFont="1" applyFill="1" applyBorder="1"/>
    <xf numFmtId="0" fontId="7" fillId="4" borderId="0" xfId="0" applyFont="1" applyFill="1" applyBorder="1"/>
    <xf numFmtId="0" fontId="11" fillId="4" borderId="2" xfId="0" applyFont="1" applyFill="1" applyBorder="1" applyAlignment="1">
      <alignment horizontal="center"/>
    </xf>
    <xf numFmtId="0" fontId="15" fillId="4" borderId="2" xfId="0" applyFont="1" applyFill="1" applyBorder="1" applyAlignment="1">
      <alignment horizontal="center"/>
    </xf>
    <xf numFmtId="0" fontId="11" fillId="4" borderId="2" xfId="0" applyFont="1" applyFill="1" applyBorder="1"/>
    <xf numFmtId="0" fontId="7" fillId="4" borderId="2" xfId="0" applyFont="1" applyFill="1" applyBorder="1" applyAlignment="1">
      <alignment horizontal="center"/>
    </xf>
    <xf numFmtId="0" fontId="6" fillId="2" borderId="7" xfId="0" applyFont="1" applyFill="1" applyBorder="1" applyAlignment="1">
      <alignment horizontal="center" wrapText="1"/>
    </xf>
    <xf numFmtId="0" fontId="12" fillId="2" borderId="6" xfId="0" applyFont="1" applyFill="1" applyBorder="1"/>
    <xf numFmtId="0" fontId="9" fillId="0" borderId="2" xfId="0" applyFont="1" applyBorder="1" applyAlignment="1">
      <alignment horizontal="center"/>
    </xf>
    <xf numFmtId="0" fontId="31" fillId="0" borderId="2" xfId="0" applyFont="1" applyBorder="1" applyAlignment="1">
      <alignment horizontal="left" wrapText="1"/>
    </xf>
    <xf numFmtId="0" fontId="9" fillId="0" borderId="2" xfId="0" applyFont="1" applyBorder="1" applyAlignment="1">
      <alignment horizontal="center" wrapText="1"/>
    </xf>
    <xf numFmtId="0" fontId="40" fillId="0" borderId="2" xfId="0" applyFont="1" applyBorder="1" applyAlignment="1">
      <alignment horizontal="center" wrapText="1"/>
    </xf>
    <xf numFmtId="166" fontId="9" fillId="0" borderId="2" xfId="0" applyNumberFormat="1" applyFont="1" applyBorder="1" applyAlignment="1">
      <alignment horizontal="center" wrapText="1"/>
    </xf>
    <xf numFmtId="0" fontId="9" fillId="0" borderId="0" xfId="0" applyFont="1" applyAlignment="1">
      <alignment wrapText="1"/>
    </xf>
    <xf numFmtId="0" fontId="39" fillId="0" borderId="2" xfId="0" applyFont="1" applyBorder="1" applyAlignment="1">
      <alignment horizontal="center" wrapText="1"/>
    </xf>
    <xf numFmtId="0" fontId="12" fillId="4" borderId="2" xfId="0" applyFont="1" applyFill="1" applyBorder="1" applyAlignment="1">
      <alignment wrapText="1"/>
    </xf>
    <xf numFmtId="0" fontId="19" fillId="4" borderId="2" xfId="0" applyFont="1" applyFill="1" applyBorder="1" applyAlignment="1">
      <alignment horizontal="center" wrapText="1"/>
    </xf>
    <xf numFmtId="0" fontId="18" fillId="4" borderId="2" xfId="0" applyFont="1" applyFill="1" applyBorder="1" applyAlignment="1">
      <alignment horizontal="center"/>
    </xf>
    <xf numFmtId="0" fontId="8" fillId="4" borderId="0" xfId="0" applyFont="1" applyFill="1" applyBorder="1" applyAlignment="1">
      <alignment horizontal="centerContinuous" wrapText="1"/>
    </xf>
    <xf numFmtId="0" fontId="7" fillId="4" borderId="0" xfId="0" applyFont="1" applyFill="1" applyBorder="1" applyAlignment="1">
      <alignment horizontal="left" wrapText="1"/>
    </xf>
    <xf numFmtId="0" fontId="11" fillId="4" borderId="0" xfId="0" applyFont="1" applyFill="1" applyBorder="1" applyAlignment="1">
      <alignment horizontal="center" wrapText="1"/>
    </xf>
    <xf numFmtId="0" fontId="7" fillId="4" borderId="7" xfId="0" applyFont="1" applyFill="1" applyBorder="1"/>
    <xf numFmtId="0" fontId="34" fillId="4" borderId="2" xfId="0" applyFont="1" applyFill="1" applyBorder="1" applyAlignment="1">
      <alignment horizontal="center"/>
    </xf>
    <xf numFmtId="0" fontId="10" fillId="4" borderId="2" xfId="0" applyFont="1" applyFill="1" applyBorder="1" applyAlignment="1">
      <alignment horizontal="center"/>
    </xf>
    <xf numFmtId="0" fontId="7" fillId="4" borderId="0" xfId="0" applyFont="1" applyFill="1" applyAlignment="1">
      <alignment horizontal="center"/>
    </xf>
    <xf numFmtId="0" fontId="10" fillId="4" borderId="2" xfId="0" applyFont="1" applyFill="1" applyBorder="1" applyAlignment="1">
      <alignment wrapText="1"/>
    </xf>
    <xf numFmtId="0" fontId="20" fillId="4" borderId="8" xfId="0" applyFont="1" applyFill="1" applyBorder="1" applyAlignment="1">
      <alignment wrapText="1"/>
    </xf>
    <xf numFmtId="0" fontId="33" fillId="4" borderId="2" xfId="0" applyFont="1" applyFill="1" applyBorder="1" applyAlignment="1">
      <alignment wrapText="1"/>
    </xf>
    <xf numFmtId="0" fontId="7" fillId="4" borderId="0" xfId="0" applyFont="1" applyFill="1" applyBorder="1" applyAlignment="1">
      <alignment horizontal="centerContinuous" wrapText="1"/>
    </xf>
    <xf numFmtId="166" fontId="42" fillId="4" borderId="2" xfId="0" applyNumberFormat="1" applyFont="1" applyFill="1" applyBorder="1" applyAlignment="1">
      <alignment horizontal="center"/>
    </xf>
    <xf numFmtId="0" fontId="42" fillId="4" borderId="0" xfId="0" applyFont="1" applyFill="1"/>
    <xf numFmtId="0" fontId="42" fillId="4" borderId="1" xfId="0" applyFont="1" applyFill="1" applyBorder="1" applyAlignment="1">
      <alignment horizontal="centerContinuous" wrapText="1"/>
    </xf>
    <xf numFmtId="0" fontId="42" fillId="4" borderId="0" xfId="0" applyFont="1" applyFill="1" applyAlignment="1">
      <alignment horizontal="centerContinuous"/>
    </xf>
    <xf numFmtId="0" fontId="41" fillId="2" borderId="2" xfId="0" applyFont="1" applyFill="1" applyBorder="1" applyAlignment="1">
      <alignment horizontal="center"/>
    </xf>
    <xf numFmtId="0" fontId="41" fillId="4" borderId="8" xfId="0" applyFont="1" applyFill="1" applyBorder="1" applyAlignment="1">
      <alignment horizontal="center"/>
    </xf>
    <xf numFmtId="0" fontId="42" fillId="4" borderId="2" xfId="0" applyFont="1" applyFill="1" applyBorder="1"/>
    <xf numFmtId="0" fontId="42" fillId="4" borderId="2" xfId="0" applyFont="1" applyFill="1" applyBorder="1" applyAlignment="1">
      <alignment horizontal="center" wrapText="1"/>
    </xf>
    <xf numFmtId="166" fontId="43" fillId="4" borderId="2" xfId="0" applyNumberFormat="1" applyFont="1" applyFill="1" applyBorder="1" applyAlignment="1">
      <alignment horizontal="center"/>
    </xf>
    <xf numFmtId="166" fontId="44" fillId="4" borderId="2" xfId="0" applyNumberFormat="1" applyFont="1" applyFill="1" applyBorder="1" applyAlignment="1">
      <alignment horizontal="center"/>
    </xf>
    <xf numFmtId="0" fontId="42" fillId="4" borderId="0" xfId="0" applyFont="1" applyFill="1" applyBorder="1"/>
    <xf numFmtId="0" fontId="46" fillId="4" borderId="0" xfId="0" applyFont="1" applyFill="1" applyBorder="1" applyAlignment="1">
      <alignment horizontal="centerContinuous" wrapText="1"/>
    </xf>
    <xf numFmtId="0" fontId="47" fillId="4" borderId="0" xfId="0" applyFont="1" applyFill="1"/>
    <xf numFmtId="0" fontId="45" fillId="4" borderId="0" xfId="0" applyFont="1" applyFill="1" applyBorder="1" applyAlignment="1">
      <alignment horizontal="left" wrapText="1"/>
    </xf>
    <xf numFmtId="0" fontId="42" fillId="4" borderId="7" xfId="0" applyFont="1" applyFill="1" applyBorder="1"/>
    <xf numFmtId="0" fontId="44" fillId="4" borderId="2" xfId="0" applyFont="1" applyFill="1" applyBorder="1" applyAlignment="1">
      <alignment wrapText="1"/>
    </xf>
    <xf numFmtId="0" fontId="41" fillId="4" borderId="2" xfId="0" applyFont="1" applyFill="1" applyBorder="1"/>
    <xf numFmtId="0" fontId="48" fillId="4" borderId="8" xfId="0" applyFont="1" applyFill="1" applyBorder="1" applyAlignment="1">
      <alignment wrapText="1"/>
    </xf>
    <xf numFmtId="0" fontId="49" fillId="4" borderId="2" xfId="0" applyFont="1" applyFill="1" applyBorder="1" applyAlignment="1">
      <alignment wrapText="1"/>
    </xf>
    <xf numFmtId="0" fontId="41" fillId="2" borderId="8" xfId="0" applyFont="1" applyFill="1" applyBorder="1" applyAlignment="1">
      <alignment horizontal="center"/>
    </xf>
    <xf numFmtId="166" fontId="7" fillId="4" borderId="2" xfId="0" applyNumberFormat="1" applyFont="1" applyFill="1" applyBorder="1" applyAlignment="1">
      <alignment horizontal="center" wrapText="1"/>
    </xf>
    <xf numFmtId="0" fontId="20" fillId="2" borderId="24" xfId="0" applyFont="1" applyFill="1" applyBorder="1" applyAlignment="1">
      <alignment horizontal="center"/>
    </xf>
    <xf numFmtId="0" fontId="66" fillId="6" borderId="2" xfId="0" applyFont="1" applyFill="1" applyBorder="1" applyAlignment="1">
      <alignment horizontal="center" wrapText="1"/>
    </xf>
    <xf numFmtId="0" fontId="6" fillId="2" borderId="0" xfId="0" applyFont="1" applyFill="1" applyBorder="1" applyAlignment="1"/>
    <xf numFmtId="0" fontId="50" fillId="2" borderId="0" xfId="0" applyFont="1" applyFill="1" applyBorder="1" applyAlignment="1">
      <alignment horizontal="left" vertical="top" wrapText="1"/>
    </xf>
    <xf numFmtId="0" fontId="7" fillId="0" borderId="1" xfId="0" applyFont="1" applyFill="1" applyBorder="1" applyAlignment="1">
      <alignment horizontal="centerContinuous" wrapText="1"/>
    </xf>
    <xf numFmtId="166" fontId="15" fillId="0" borderId="2" xfId="0" applyNumberFormat="1" applyFont="1" applyFill="1" applyBorder="1" applyAlignment="1">
      <alignment horizontal="center"/>
    </xf>
    <xf numFmtId="0" fontId="7" fillId="7" borderId="0" xfId="0" applyFont="1" applyFill="1"/>
    <xf numFmtId="0" fontId="11" fillId="7" borderId="8" xfId="0" applyFont="1" applyFill="1" applyBorder="1" applyAlignment="1">
      <alignment horizontal="center"/>
    </xf>
    <xf numFmtId="166" fontId="15" fillId="7" borderId="2" xfId="0" applyNumberFormat="1" applyFont="1" applyFill="1" applyBorder="1" applyAlignment="1">
      <alignment horizontal="center"/>
    </xf>
    <xf numFmtId="166" fontId="7" fillId="7" borderId="2" xfId="0" applyNumberFormat="1" applyFont="1" applyFill="1" applyBorder="1" applyAlignment="1">
      <alignment horizontal="center"/>
    </xf>
    <xf numFmtId="166" fontId="10" fillId="7" borderId="2" xfId="0" applyNumberFormat="1" applyFont="1" applyFill="1" applyBorder="1" applyAlignment="1">
      <alignment horizontal="center"/>
    </xf>
    <xf numFmtId="167" fontId="7" fillId="2" borderId="2" xfId="0" applyNumberFormat="1" applyFont="1" applyFill="1" applyBorder="1" applyAlignment="1">
      <alignment horizontal="center" wrapText="1"/>
    </xf>
    <xf numFmtId="167" fontId="42" fillId="4" borderId="2" xfId="0" applyNumberFormat="1" applyFont="1" applyFill="1" applyBorder="1" applyAlignment="1">
      <alignment horizontal="center" wrapText="1"/>
    </xf>
    <xf numFmtId="167" fontId="7" fillId="0" borderId="2" xfId="0" applyNumberFormat="1" applyFont="1" applyFill="1" applyBorder="1"/>
    <xf numFmtId="0" fontId="7" fillId="8" borderId="0" xfId="0" applyFont="1" applyFill="1"/>
    <xf numFmtId="0" fontId="7" fillId="8" borderId="1" xfId="0" applyFont="1" applyFill="1" applyBorder="1" applyAlignment="1">
      <alignment horizontal="centerContinuous" wrapText="1"/>
    </xf>
    <xf numFmtId="0" fontId="6" fillId="8" borderId="0" xfId="0" applyFont="1" applyFill="1" applyBorder="1" applyAlignment="1">
      <alignment horizontal="center" wrapText="1"/>
    </xf>
    <xf numFmtId="0" fontId="7" fillId="8" borderId="0" xfId="0" applyFont="1" applyFill="1" applyBorder="1"/>
    <xf numFmtId="0" fontId="11" fillId="8" borderId="0" xfId="0" applyFont="1" applyFill="1" applyAlignment="1">
      <alignment horizontal="center"/>
    </xf>
    <xf numFmtId="0" fontId="7" fillId="8" borderId="0" xfId="0" applyFont="1" applyFill="1" applyAlignment="1">
      <alignment horizontal="centerContinuous"/>
    </xf>
    <xf numFmtId="0" fontId="15" fillId="7" borderId="2" xfId="0" applyFont="1" applyFill="1" applyBorder="1" applyAlignment="1">
      <alignment horizontal="center"/>
    </xf>
    <xf numFmtId="0" fontId="7" fillId="7" borderId="2" xfId="0" applyFont="1" applyFill="1" applyBorder="1" applyAlignment="1">
      <alignment horizontal="center"/>
    </xf>
    <xf numFmtId="0" fontId="7" fillId="7" borderId="0" xfId="0" applyFont="1" applyFill="1" applyBorder="1"/>
    <xf numFmtId="0" fontId="20" fillId="9" borderId="4" xfId="0" applyFont="1" applyFill="1" applyBorder="1" applyAlignment="1">
      <alignment wrapText="1"/>
    </xf>
    <xf numFmtId="0" fontId="20" fillId="9" borderId="5" xfId="0" applyFont="1" applyFill="1" applyBorder="1" applyAlignment="1">
      <alignment wrapText="1"/>
    </xf>
    <xf numFmtId="0" fontId="20" fillId="10" borderId="5" xfId="0" applyFont="1" applyFill="1" applyBorder="1" applyAlignment="1"/>
    <xf numFmtId="0" fontId="20" fillId="10" borderId="6" xfId="0" applyFont="1" applyFill="1" applyBorder="1" applyAlignment="1"/>
    <xf numFmtId="0" fontId="7" fillId="8" borderId="0" xfId="0" applyFont="1" applyFill="1" applyBorder="1" applyAlignment="1">
      <alignment horizontal="centerContinuous"/>
    </xf>
    <xf numFmtId="0" fontId="8" fillId="8" borderId="0" xfId="0" applyFont="1" applyFill="1" applyBorder="1" applyAlignment="1">
      <alignment horizontal="centerContinuous" wrapText="1"/>
    </xf>
    <xf numFmtId="0" fontId="7" fillId="8" borderId="2" xfId="0" applyFont="1" applyFill="1" applyBorder="1"/>
    <xf numFmtId="0" fontId="11" fillId="11" borderId="8" xfId="0" applyFont="1" applyFill="1" applyBorder="1" applyAlignment="1">
      <alignment horizontal="center"/>
    </xf>
    <xf numFmtId="0" fontId="7" fillId="11" borderId="2" xfId="0" applyFont="1" applyFill="1" applyBorder="1"/>
    <xf numFmtId="167" fontId="7" fillId="11" borderId="2" xfId="0" applyNumberFormat="1" applyFont="1" applyFill="1" applyBorder="1" applyAlignment="1">
      <alignment horizontal="center" wrapText="1"/>
    </xf>
    <xf numFmtId="166" fontId="15" fillId="11" borderId="2" xfId="0" applyNumberFormat="1" applyFont="1" applyFill="1" applyBorder="1" applyAlignment="1">
      <alignment horizontal="center"/>
    </xf>
    <xf numFmtId="166" fontId="7" fillId="11" borderId="2" xfId="0" applyNumberFormat="1" applyFont="1" applyFill="1" applyBorder="1" applyAlignment="1">
      <alignment horizontal="center"/>
    </xf>
    <xf numFmtId="166" fontId="7" fillId="11" borderId="2" xfId="0" applyNumberFormat="1" applyFont="1" applyFill="1" applyBorder="1" applyAlignment="1">
      <alignment horizontal="center" wrapText="1"/>
    </xf>
    <xf numFmtId="166" fontId="10" fillId="11" borderId="2" xfId="0" applyNumberFormat="1" applyFont="1" applyFill="1" applyBorder="1" applyAlignment="1">
      <alignment horizontal="center"/>
    </xf>
    <xf numFmtId="0" fontId="20" fillId="10" borderId="5" xfId="0" applyFont="1" applyFill="1" applyBorder="1" applyAlignment="1">
      <alignment wrapText="1"/>
    </xf>
    <xf numFmtId="0" fontId="11" fillId="2" borderId="7" xfId="0" applyFont="1" applyFill="1" applyBorder="1" applyAlignment="1">
      <alignment horizontal="center"/>
    </xf>
    <xf numFmtId="0" fontId="41" fillId="4" borderId="7" xfId="0" applyFont="1" applyFill="1" applyBorder="1" applyAlignment="1">
      <alignment horizontal="center" wrapText="1"/>
    </xf>
    <xf numFmtId="0" fontId="11" fillId="0" borderId="7" xfId="0" applyFont="1" applyFill="1" applyBorder="1" applyAlignment="1">
      <alignment horizontal="center" wrapText="1"/>
    </xf>
    <xf numFmtId="0" fontId="10" fillId="11" borderId="7" xfId="0" applyFont="1" applyFill="1" applyBorder="1" applyAlignment="1">
      <alignment horizontal="center" wrapText="1"/>
    </xf>
    <xf numFmtId="0" fontId="11" fillId="7" borderId="7" xfId="0" applyFont="1" applyFill="1" applyBorder="1" applyAlignment="1">
      <alignment horizontal="center" wrapText="1"/>
    </xf>
    <xf numFmtId="0" fontId="6" fillId="7" borderId="7" xfId="0" applyFont="1" applyFill="1" applyBorder="1" applyAlignment="1">
      <alignment horizontal="center" wrapText="1"/>
    </xf>
    <xf numFmtId="0" fontId="11" fillId="2" borderId="10" xfId="0" applyFont="1" applyFill="1" applyBorder="1" applyAlignment="1">
      <alignment horizontal="center"/>
    </xf>
    <xf numFmtId="0" fontId="11" fillId="2" borderId="11" xfId="0" applyFont="1" applyFill="1" applyBorder="1" applyAlignment="1">
      <alignment horizontal="center"/>
    </xf>
    <xf numFmtId="0" fontId="11" fillId="2" borderId="14" xfId="0" applyFont="1" applyFill="1" applyBorder="1" applyAlignment="1">
      <alignment horizontal="center"/>
    </xf>
    <xf numFmtId="0" fontId="10" fillId="2" borderId="5" xfId="0" applyFont="1" applyFill="1" applyBorder="1" applyAlignment="1">
      <alignment wrapText="1"/>
    </xf>
    <xf numFmtId="0" fontId="10" fillId="2" borderId="6" xfId="0" applyFont="1" applyFill="1" applyBorder="1" applyAlignment="1">
      <alignment wrapText="1"/>
    </xf>
    <xf numFmtId="0" fontId="10" fillId="2" borderId="6" xfId="0" applyFont="1" applyFill="1" applyBorder="1"/>
    <xf numFmtId="0" fontId="10" fillId="2" borderId="5" xfId="0" applyFont="1" applyFill="1" applyBorder="1" applyAlignment="1"/>
    <xf numFmtId="0" fontId="10" fillId="2" borderId="6" xfId="0" applyFont="1" applyFill="1" applyBorder="1" applyAlignment="1"/>
    <xf numFmtId="0" fontId="10" fillId="2" borderId="4" xfId="0" applyFont="1" applyFill="1" applyBorder="1" applyAlignment="1">
      <alignment wrapText="1"/>
    </xf>
    <xf numFmtId="0" fontId="10" fillId="2" borderId="6" xfId="0" applyFont="1" applyFill="1" applyBorder="1" applyAlignment="1">
      <alignment horizontal="centerContinuous"/>
    </xf>
    <xf numFmtId="0" fontId="6" fillId="2" borderId="0" xfId="0" applyFont="1" applyFill="1" applyBorder="1" applyAlignment="1">
      <alignment horizontal="center"/>
    </xf>
    <xf numFmtId="0" fontId="12" fillId="2" borderId="25" xfId="0" applyFont="1" applyFill="1" applyBorder="1"/>
    <xf numFmtId="0" fontId="34" fillId="2" borderId="2" xfId="0" applyFont="1" applyFill="1" applyBorder="1" applyAlignment="1">
      <alignment horizontal="center" wrapText="1"/>
    </xf>
    <xf numFmtId="0" fontId="11" fillId="4" borderId="2" xfId="0" applyFont="1" applyFill="1" applyBorder="1" applyAlignment="1">
      <alignment horizontal="center" wrapText="1"/>
    </xf>
    <xf numFmtId="0" fontId="6" fillId="2" borderId="4" xfId="0" applyFont="1" applyFill="1" applyBorder="1" applyAlignment="1">
      <alignment horizontal="center" wrapText="1"/>
    </xf>
    <xf numFmtId="0" fontId="6" fillId="2" borderId="2" xfId="0" applyFont="1" applyFill="1" applyBorder="1" applyAlignment="1">
      <alignment wrapText="1"/>
    </xf>
    <xf numFmtId="0" fontId="7" fillId="2" borderId="26" xfId="0" applyFont="1" applyFill="1" applyBorder="1" applyAlignment="1"/>
    <xf numFmtId="0" fontId="7" fillId="2" borderId="0" xfId="0" applyFont="1" applyFill="1" applyBorder="1" applyAlignment="1">
      <alignment horizontal="right" wrapText="1"/>
    </xf>
    <xf numFmtId="0" fontId="7" fillId="2" borderId="0" xfId="0" applyFont="1" applyFill="1" applyBorder="1" applyAlignment="1"/>
    <xf numFmtId="0" fontId="34" fillId="12" borderId="7" xfId="0" applyFont="1" applyFill="1" applyBorder="1" applyAlignment="1">
      <alignment horizontal="center" wrapText="1"/>
    </xf>
    <xf numFmtId="0" fontId="11" fillId="12" borderId="11" xfId="0" applyFont="1" applyFill="1" applyBorder="1" applyAlignment="1">
      <alignment horizontal="center"/>
    </xf>
    <xf numFmtId="0" fontId="11" fillId="12" borderId="8" xfId="0" applyFont="1" applyFill="1" applyBorder="1" applyAlignment="1">
      <alignment horizontal="center"/>
    </xf>
    <xf numFmtId="0" fontId="7" fillId="12" borderId="2" xfId="0" applyFont="1" applyFill="1" applyBorder="1"/>
    <xf numFmtId="167" fontId="7" fillId="12" borderId="2" xfId="0" applyNumberFormat="1" applyFont="1" applyFill="1" applyBorder="1" applyAlignment="1">
      <alignment horizontal="center" wrapText="1"/>
    </xf>
    <xf numFmtId="166" fontId="15" fillId="12" borderId="2" xfId="0" applyNumberFormat="1" applyFont="1" applyFill="1" applyBorder="1" applyAlignment="1">
      <alignment horizontal="center"/>
    </xf>
    <xf numFmtId="166" fontId="7" fillId="12" borderId="2" xfId="0" applyNumberFormat="1" applyFont="1" applyFill="1" applyBorder="1" applyAlignment="1">
      <alignment horizontal="center"/>
    </xf>
    <xf numFmtId="0" fontId="7" fillId="12" borderId="2" xfId="0" applyFont="1" applyFill="1" applyBorder="1" applyAlignment="1">
      <alignment horizontal="center" wrapText="1"/>
    </xf>
    <xf numFmtId="166" fontId="10" fillId="12" borderId="2" xfId="0" applyNumberFormat="1" applyFont="1" applyFill="1" applyBorder="1" applyAlignment="1">
      <alignment horizontal="center"/>
    </xf>
    <xf numFmtId="0" fontId="6" fillId="12" borderId="7" xfId="0" applyFont="1" applyFill="1" applyBorder="1" applyAlignment="1">
      <alignment horizontal="center" wrapText="1"/>
    </xf>
    <xf numFmtId="0" fontId="68" fillId="12" borderId="7" xfId="0" applyFont="1" applyFill="1" applyBorder="1" applyAlignment="1">
      <alignment horizontal="center" wrapText="1"/>
    </xf>
    <xf numFmtId="0" fontId="11" fillId="12" borderId="7" xfId="0" applyFont="1" applyFill="1" applyBorder="1" applyAlignment="1">
      <alignment horizontal="center" wrapText="1"/>
    </xf>
    <xf numFmtId="167" fontId="7" fillId="12" borderId="2" xfId="0" applyNumberFormat="1" applyFont="1" applyFill="1" applyBorder="1"/>
    <xf numFmtId="0" fontId="15" fillId="12" borderId="2" xfId="0" applyFont="1" applyFill="1" applyBorder="1" applyAlignment="1">
      <alignment horizontal="center"/>
    </xf>
    <xf numFmtId="0" fontId="10" fillId="12" borderId="2" xfId="0" applyFont="1" applyFill="1" applyBorder="1" applyAlignment="1">
      <alignment horizontal="center"/>
    </xf>
    <xf numFmtId="0" fontId="11" fillId="12" borderId="2" xfId="0" applyFont="1" applyFill="1" applyBorder="1" applyAlignment="1">
      <alignment horizontal="center"/>
    </xf>
    <xf numFmtId="0" fontId="7" fillId="12" borderId="2" xfId="0" applyFont="1" applyFill="1" applyBorder="1" applyAlignment="1">
      <alignment horizontal="center"/>
    </xf>
    <xf numFmtId="0" fontId="11" fillId="12" borderId="2" xfId="0" applyFont="1" applyFill="1" applyBorder="1"/>
    <xf numFmtId="2" fontId="9" fillId="2" borderId="0" xfId="0" applyNumberFormat="1" applyFont="1" applyFill="1" applyAlignment="1">
      <alignment horizontal="centerContinuous" wrapText="1"/>
    </xf>
    <xf numFmtId="166" fontId="69" fillId="0" borderId="2" xfId="0" applyNumberFormat="1" applyFont="1" applyBorder="1" applyAlignment="1">
      <alignment horizontal="center"/>
    </xf>
    <xf numFmtId="0" fontId="70" fillId="0" borderId="2" xfId="0" applyFont="1" applyBorder="1" applyAlignment="1">
      <alignment horizontal="center"/>
    </xf>
    <xf numFmtId="166" fontId="70" fillId="0" borderId="2" xfId="0" applyNumberFormat="1" applyFont="1" applyBorder="1" applyAlignment="1">
      <alignment horizontal="center"/>
    </xf>
    <xf numFmtId="2" fontId="66" fillId="0" borderId="2" xfId="0" applyNumberFormat="1" applyFont="1" applyBorder="1" applyAlignment="1">
      <alignment horizontal="center"/>
    </xf>
    <xf numFmtId="0" fontId="26" fillId="0" borderId="12" xfId="0" applyFont="1" applyBorder="1" applyAlignment="1">
      <alignment horizontal="center" vertical="center" wrapText="1"/>
    </xf>
    <xf numFmtId="0" fontId="57" fillId="0" borderId="2" xfId="88" applyFont="1" applyBorder="1" applyAlignment="1">
      <alignment horizontal="center" wrapText="1"/>
    </xf>
    <xf numFmtId="0" fontId="10" fillId="10" borderId="2" xfId="0" applyFont="1" applyFill="1" applyBorder="1" applyAlignment="1">
      <alignment horizontal="left" vertical="center" wrapText="1"/>
    </xf>
    <xf numFmtId="49" fontId="10" fillId="8" borderId="2" xfId="0" applyNumberFormat="1" applyFont="1" applyFill="1" applyBorder="1" applyAlignment="1">
      <alignment horizontal="left" vertical="center" wrapText="1"/>
    </xf>
    <xf numFmtId="0" fontId="39" fillId="0" borderId="2" xfId="0" applyFont="1" applyBorder="1" applyAlignment="1">
      <alignment horizontal="left" vertical="center" wrapText="1"/>
    </xf>
    <xf numFmtId="0" fontId="58" fillId="3" borderId="2" xfId="0" applyFont="1" applyFill="1" applyBorder="1" applyAlignment="1">
      <alignment wrapText="1"/>
    </xf>
    <xf numFmtId="0" fontId="26" fillId="0" borderId="30" xfId="0" applyFont="1" applyBorder="1" applyAlignment="1">
      <alignment horizontal="center" vertical="center" wrapText="1"/>
    </xf>
    <xf numFmtId="0" fontId="29" fillId="11" borderId="2" xfId="0" applyFont="1" applyFill="1" applyBorder="1" applyAlignment="1">
      <alignment horizontal="center"/>
    </xf>
    <xf numFmtId="0" fontId="29" fillId="11" borderId="2" xfId="0" applyFont="1" applyFill="1" applyBorder="1" applyAlignment="1">
      <alignment horizontal="center" wrapText="1"/>
    </xf>
    <xf numFmtId="166" fontId="29" fillId="11" borderId="2" xfId="0" applyNumberFormat="1" applyFont="1" applyFill="1" applyBorder="1" applyAlignment="1">
      <alignment horizontal="center"/>
    </xf>
    <xf numFmtId="0" fontId="11" fillId="0" borderId="2" xfId="0" applyFont="1" applyBorder="1" applyAlignment="1">
      <alignment horizontal="center" vertical="top" wrapText="1"/>
    </xf>
    <xf numFmtId="0" fontId="8" fillId="2" borderId="27" xfId="0" applyFont="1" applyFill="1" applyBorder="1" applyAlignment="1">
      <alignment wrapText="1"/>
    </xf>
    <xf numFmtId="0" fontId="14" fillId="2" borderId="0" xfId="0" applyFont="1" applyFill="1" applyBorder="1" applyAlignment="1">
      <alignment horizontal="centerContinuous" vertical="center" wrapText="1"/>
    </xf>
    <xf numFmtId="0" fontId="7" fillId="0" borderId="9" xfId="0" applyFont="1" applyBorder="1" applyAlignment="1">
      <alignment horizontal="center" wrapText="1"/>
    </xf>
    <xf numFmtId="0" fontId="7" fillId="0" borderId="29" xfId="0" applyFont="1" applyBorder="1" applyAlignment="1">
      <alignment horizontal="centerContinuous" wrapText="1"/>
    </xf>
    <xf numFmtId="0" fontId="7" fillId="0" borderId="9" xfId="0" applyFont="1" applyBorder="1" applyAlignment="1">
      <alignment horizontal="centerContinuous" wrapText="1"/>
    </xf>
    <xf numFmtId="0" fontId="26" fillId="0" borderId="9" xfId="0" applyFont="1" applyBorder="1" applyAlignment="1">
      <alignment horizontal="center"/>
    </xf>
    <xf numFmtId="0" fontId="12" fillId="0" borderId="1" xfId="0" applyFont="1" applyBorder="1" applyAlignment="1">
      <alignment horizontal="center" wrapText="1"/>
    </xf>
    <xf numFmtId="0" fontId="8" fillId="2" borderId="27" xfId="0" applyFont="1" applyFill="1" applyBorder="1" applyAlignment="1">
      <alignment horizontal="centerContinuous" wrapText="1"/>
    </xf>
    <xf numFmtId="0" fontId="59" fillId="2" borderId="0" xfId="0" applyFont="1" applyFill="1" applyBorder="1" applyAlignment="1">
      <alignment horizontal="centerContinuous" vertical="center" wrapText="1"/>
    </xf>
    <xf numFmtId="0" fontId="7" fillId="11" borderId="2" xfId="0" applyFont="1" applyFill="1" applyBorder="1" applyAlignment="1">
      <alignment horizontal="center"/>
    </xf>
    <xf numFmtId="0" fontId="7" fillId="11" borderId="2" xfId="0" applyFont="1" applyFill="1" applyBorder="1" applyAlignment="1">
      <alignment horizontal="center" wrapText="1"/>
    </xf>
    <xf numFmtId="0" fontId="31" fillId="11" borderId="2" xfId="0" applyFont="1" applyFill="1" applyBorder="1" applyAlignment="1">
      <alignment horizontal="left" wrapText="1"/>
    </xf>
    <xf numFmtId="0" fontId="21" fillId="11" borderId="2" xfId="0" applyFont="1" applyFill="1" applyBorder="1" applyAlignment="1">
      <alignment horizontal="center" wrapText="1"/>
    </xf>
    <xf numFmtId="0" fontId="14" fillId="0" borderId="6" xfId="0" applyFont="1" applyBorder="1" applyAlignment="1">
      <alignment horizontal="center"/>
    </xf>
    <xf numFmtId="0" fontId="9" fillId="2" borderId="0" xfId="0" applyFont="1" applyFill="1" applyBorder="1" applyAlignment="1">
      <alignment horizontal="centerContinuous" vertical="center" wrapText="1"/>
    </xf>
    <xf numFmtId="0" fontId="11" fillId="0" borderId="1" xfId="0" applyFont="1" applyBorder="1" applyAlignment="1">
      <alignment horizontal="center"/>
    </xf>
    <xf numFmtId="0" fontId="23" fillId="11" borderId="2" xfId="0" applyFont="1" applyFill="1" applyBorder="1" applyAlignment="1">
      <alignment horizontal="center"/>
    </xf>
    <xf numFmtId="0" fontId="16" fillId="0" borderId="2" xfId="0" applyFont="1" applyBorder="1" applyAlignment="1">
      <alignment horizontal="left" wrapText="1"/>
    </xf>
    <xf numFmtId="0" fontId="7" fillId="0" borderId="2" xfId="0" applyFont="1" applyBorder="1" applyAlignment="1">
      <alignment horizontal="left"/>
    </xf>
    <xf numFmtId="168" fontId="71" fillId="8" borderId="2" xfId="24" applyNumberFormat="1" applyFont="1" applyFill="1" applyBorder="1" applyAlignment="1">
      <alignment horizontal="left" wrapText="1"/>
    </xf>
    <xf numFmtId="0" fontId="73" fillId="0" borderId="2" xfId="0" applyFont="1" applyFill="1" applyBorder="1" applyAlignment="1">
      <alignment horizontal="center" vertical="top" wrapText="1"/>
    </xf>
    <xf numFmtId="0" fontId="11" fillId="2" borderId="0" xfId="0" applyFont="1" applyFill="1" applyBorder="1" applyAlignment="1">
      <alignment horizontal="left" vertical="center" wrapText="1"/>
    </xf>
    <xf numFmtId="0" fontId="7" fillId="2" borderId="0" xfId="0" applyFont="1" applyFill="1" applyAlignment="1">
      <alignment horizontal="left" vertical="center"/>
    </xf>
    <xf numFmtId="0" fontId="41" fillId="6" borderId="8" xfId="0" applyFont="1" applyFill="1" applyBorder="1" applyAlignment="1">
      <alignment horizontal="center" wrapText="1"/>
    </xf>
    <xf numFmtId="0" fontId="74" fillId="0" borderId="0" xfId="0" applyFont="1" applyFill="1" applyAlignment="1">
      <alignment horizontal="left" vertical="center" wrapText="1"/>
    </xf>
    <xf numFmtId="0" fontId="11" fillId="13" borderId="8" xfId="0" applyFont="1" applyFill="1" applyBorder="1" applyAlignment="1">
      <alignment horizontal="center" wrapText="1"/>
    </xf>
    <xf numFmtId="0" fontId="6" fillId="13" borderId="8" xfId="0" applyFont="1" applyFill="1" applyBorder="1" applyAlignment="1">
      <alignment horizontal="center" wrapText="1"/>
    </xf>
    <xf numFmtId="0" fontId="75" fillId="6" borderId="0" xfId="0" applyFont="1" applyFill="1" applyAlignment="1">
      <alignment horizontal="center" wrapText="1"/>
    </xf>
    <xf numFmtId="0" fontId="72" fillId="0" borderId="8"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6" fillId="3" borderId="6" xfId="88" applyFont="1" applyFill="1" applyBorder="1" applyAlignment="1">
      <alignment horizontal="center" vertical="center" wrapText="1"/>
    </xf>
    <xf numFmtId="0" fontId="11" fillId="0" borderId="6" xfId="88" applyFont="1" applyFill="1" applyBorder="1" applyAlignment="1">
      <alignment horizontal="center" vertical="center" wrapText="1"/>
    </xf>
    <xf numFmtId="0" fontId="6" fillId="3" borderId="6" xfId="0" applyFont="1" applyFill="1" applyBorder="1" applyAlignment="1">
      <alignment horizontal="center" vertical="center" wrapText="1"/>
    </xf>
    <xf numFmtId="0" fontId="11" fillId="10" borderId="6" xfId="0" applyFont="1" applyFill="1" applyBorder="1" applyAlignment="1">
      <alignment horizontal="center" vertical="center" wrapText="1"/>
    </xf>
    <xf numFmtId="49" fontId="36" fillId="0" borderId="31" xfId="0" applyNumberFormat="1" applyFont="1" applyFill="1" applyBorder="1" applyAlignment="1">
      <alignment horizontal="center" vertical="center" wrapText="1"/>
    </xf>
    <xf numFmtId="49" fontId="6" fillId="8" borderId="6" xfId="0" applyNumberFormat="1" applyFont="1" applyFill="1" applyBorder="1" applyAlignment="1">
      <alignment horizontal="center" vertical="center" wrapText="1"/>
    </xf>
    <xf numFmtId="49" fontId="36" fillId="10" borderId="31" xfId="0" applyNumberFormat="1" applyFont="1" applyFill="1" applyBorder="1" applyAlignment="1">
      <alignment horizontal="center" vertical="center" wrapText="1"/>
    </xf>
    <xf numFmtId="1" fontId="68" fillId="8" borderId="6" xfId="0" applyNumberFormat="1" applyFont="1" applyFill="1" applyBorder="1" applyAlignment="1">
      <alignment horizontal="center"/>
    </xf>
    <xf numFmtId="0" fontId="73" fillId="0" borderId="3" xfId="0" applyFont="1" applyFill="1" applyBorder="1" applyAlignment="1">
      <alignment horizontal="center" vertical="top" wrapText="1"/>
    </xf>
    <xf numFmtId="0" fontId="7" fillId="0" borderId="23" xfId="0" applyFont="1" applyFill="1" applyBorder="1"/>
    <xf numFmtId="0" fontId="7" fillId="0" borderId="31" xfId="0" applyFont="1" applyFill="1" applyBorder="1"/>
    <xf numFmtId="0" fontId="7" fillId="0" borderId="7" xfId="0" applyFont="1" applyFill="1" applyBorder="1"/>
    <xf numFmtId="0" fontId="7" fillId="0" borderId="8" xfId="0" applyFont="1" applyFill="1" applyBorder="1"/>
    <xf numFmtId="0" fontId="10" fillId="2" borderId="8" xfId="0" applyFont="1" applyFill="1" applyBorder="1"/>
    <xf numFmtId="0" fontId="8" fillId="2" borderId="0" xfId="0" applyFont="1" applyFill="1" applyBorder="1" applyAlignment="1">
      <alignment wrapText="1"/>
    </xf>
    <xf numFmtId="0" fontId="26" fillId="0" borderId="9" xfId="0" applyFont="1" applyBorder="1" applyAlignment="1">
      <alignment horizontal="center" vertical="center" wrapText="1"/>
    </xf>
    <xf numFmtId="0" fontId="21" fillId="2" borderId="2" xfId="0" applyFont="1" applyFill="1" applyBorder="1" applyAlignment="1">
      <alignment wrapText="1"/>
    </xf>
    <xf numFmtId="0" fontId="10" fillId="0" borderId="2" xfId="0" applyFont="1" applyFill="1" applyBorder="1" applyAlignment="1">
      <alignment horizontal="center"/>
    </xf>
    <xf numFmtId="0" fontId="31" fillId="0" borderId="2" xfId="0" applyFont="1" applyFill="1" applyBorder="1" applyAlignment="1">
      <alignment wrapText="1"/>
    </xf>
    <xf numFmtId="0" fontId="10" fillId="0" borderId="0" xfId="0" applyFont="1" applyFill="1"/>
    <xf numFmtId="0" fontId="22" fillId="0" borderId="0" xfId="0" applyFont="1" applyFill="1"/>
    <xf numFmtId="0" fontId="8" fillId="0" borderId="1" xfId="0" applyFont="1" applyFill="1" applyBorder="1" applyAlignment="1">
      <alignment horizontal="left" wrapText="1"/>
    </xf>
    <xf numFmtId="0" fontId="50" fillId="0" borderId="0" xfId="0" applyFont="1" applyFill="1" applyBorder="1" applyAlignment="1">
      <alignment horizontal="left" vertical="top" wrapText="1"/>
    </xf>
    <xf numFmtId="0" fontId="10" fillId="0" borderId="21" xfId="0" applyFont="1" applyFill="1" applyBorder="1"/>
    <xf numFmtId="0" fontId="20" fillId="0" borderId="2" xfId="0" applyFont="1" applyFill="1" applyBorder="1" applyAlignment="1">
      <alignment wrapText="1"/>
    </xf>
    <xf numFmtId="0" fontId="32" fillId="0" borderId="2" xfId="0" applyFont="1" applyFill="1" applyBorder="1"/>
    <xf numFmtId="0" fontId="11" fillId="0" borderId="2" xfId="0" applyFont="1" applyFill="1" applyBorder="1" applyAlignment="1">
      <alignment wrapText="1"/>
    </xf>
    <xf numFmtId="0" fontId="32" fillId="0" borderId="2" xfId="0" applyFont="1" applyFill="1" applyBorder="1" applyAlignment="1">
      <alignment wrapText="1"/>
    </xf>
    <xf numFmtId="0" fontId="11" fillId="0" borderId="0" xfId="0" applyFont="1" applyFill="1" applyBorder="1" applyAlignment="1">
      <alignment horizontal="centerContinuous"/>
    </xf>
    <xf numFmtId="0" fontId="14" fillId="0" borderId="0" xfId="0" applyFont="1" applyFill="1" applyBorder="1"/>
    <xf numFmtId="0" fontId="4" fillId="0" borderId="0" xfId="0" applyFont="1" applyFill="1" applyBorder="1"/>
    <xf numFmtId="0" fontId="31" fillId="0" borderId="0" xfId="0" applyFont="1" applyBorder="1"/>
    <xf numFmtId="0" fontId="28" fillId="0" borderId="0" xfId="0" applyFont="1" applyFill="1" applyBorder="1" applyAlignment="1">
      <alignment horizontal="centerContinuous" wrapText="1"/>
    </xf>
    <xf numFmtId="0" fontId="20" fillId="0" borderId="4" xfId="0" applyFont="1" applyFill="1" applyBorder="1" applyAlignment="1">
      <alignment wrapText="1"/>
    </xf>
    <xf numFmtId="0" fontId="11" fillId="0" borderId="11" xfId="0" applyFont="1" applyFill="1" applyBorder="1" applyAlignment="1">
      <alignment horizontal="center"/>
    </xf>
    <xf numFmtId="0" fontId="21" fillId="0" borderId="8" xfId="0" applyFont="1" applyFill="1" applyBorder="1"/>
    <xf numFmtId="0" fontId="31" fillId="0" borderId="0" xfId="0" applyFont="1" applyFill="1" applyBorder="1"/>
    <xf numFmtId="0" fontId="7" fillId="0" borderId="0" xfId="0" applyFont="1" applyAlignment="1">
      <alignment vertical="center"/>
    </xf>
    <xf numFmtId="0" fontId="7" fillId="0" borderId="2" xfId="0" applyFont="1" applyFill="1" applyBorder="1" applyAlignment="1">
      <alignment horizontal="center" vertical="center" wrapText="1"/>
    </xf>
    <xf numFmtId="0" fontId="7" fillId="8" borderId="2" xfId="0" applyFont="1" applyFill="1" applyBorder="1" applyAlignment="1">
      <alignment vertical="center"/>
    </xf>
    <xf numFmtId="0" fontId="72" fillId="0" borderId="2" xfId="0" applyFont="1" applyFill="1" applyBorder="1" applyAlignment="1">
      <alignment horizontal="center" vertical="center" wrapText="1"/>
    </xf>
    <xf numFmtId="166" fontId="7" fillId="0" borderId="0" xfId="0" applyNumberFormat="1" applyFont="1"/>
    <xf numFmtId="167" fontId="7" fillId="2" borderId="2" xfId="0" applyNumberFormat="1" applyFont="1" applyFill="1" applyBorder="1" applyAlignment="1">
      <alignment horizontal="center" vertical="center" wrapText="1"/>
    </xf>
    <xf numFmtId="167" fontId="7" fillId="0" borderId="2" xfId="0" applyNumberFormat="1" applyFont="1" applyBorder="1" applyAlignment="1">
      <alignment horizontal="center" vertical="center" wrapText="1"/>
    </xf>
    <xf numFmtId="167" fontId="7" fillId="0" borderId="2" xfId="0" applyNumberFormat="1" applyFont="1" applyFill="1" applyBorder="1" applyAlignment="1">
      <alignment horizontal="center" vertical="center" wrapText="1"/>
    </xf>
    <xf numFmtId="167" fontId="7" fillId="8" borderId="2" xfId="0" applyNumberFormat="1" applyFont="1" applyFill="1" applyBorder="1" applyAlignment="1">
      <alignment horizontal="center" vertical="center" wrapText="1"/>
    </xf>
    <xf numFmtId="166" fontId="10" fillId="8" borderId="2" xfId="0" applyNumberFormat="1" applyFont="1" applyFill="1" applyBorder="1" applyAlignment="1">
      <alignment horizontal="center" vertical="center" wrapText="1"/>
    </xf>
    <xf numFmtId="0" fontId="9" fillId="0" borderId="2" xfId="0" applyFont="1" applyBorder="1"/>
    <xf numFmtId="0" fontId="22" fillId="0" borderId="0" xfId="0" applyFont="1"/>
    <xf numFmtId="0" fontId="31" fillId="0" borderId="0" xfId="0" applyFont="1" applyBorder="1" applyAlignment="1">
      <alignment wrapText="1"/>
    </xf>
    <xf numFmtId="1" fontId="62" fillId="5" borderId="4" xfId="0" applyNumberFormat="1" applyFont="1" applyFill="1" applyBorder="1" applyAlignment="1">
      <alignment vertical="center" wrapText="1"/>
    </xf>
    <xf numFmtId="1" fontId="62" fillId="5" borderId="5" xfId="0" applyNumberFormat="1" applyFont="1" applyFill="1" applyBorder="1" applyAlignment="1">
      <alignment vertical="center" wrapText="1"/>
    </xf>
    <xf numFmtId="1" fontId="62" fillId="5" borderId="6" xfId="0" applyNumberFormat="1" applyFont="1" applyFill="1" applyBorder="1" applyAlignment="1">
      <alignment vertical="center" wrapText="1"/>
    </xf>
    <xf numFmtId="0" fontId="61" fillId="5" borderId="2" xfId="0" applyFont="1" applyFill="1" applyBorder="1" applyAlignment="1">
      <alignment vertical="center"/>
    </xf>
    <xf numFmtId="166" fontId="61" fillId="5" borderId="2" xfId="0" applyNumberFormat="1" applyFont="1" applyFill="1" applyBorder="1" applyAlignment="1">
      <alignment vertical="center"/>
    </xf>
    <xf numFmtId="166" fontId="61" fillId="0" borderId="0" xfId="0" applyNumberFormat="1" applyFont="1"/>
    <xf numFmtId="49" fontId="61" fillId="8" borderId="4" xfId="0" applyNumberFormat="1" applyFont="1" applyFill="1" applyBorder="1" applyAlignment="1">
      <alignment vertical="center"/>
    </xf>
    <xf numFmtId="0" fontId="61" fillId="0" borderId="0" xfId="0" applyFont="1"/>
    <xf numFmtId="0" fontId="61" fillId="8" borderId="2" xfId="0" applyFont="1" applyFill="1" applyBorder="1" applyAlignment="1">
      <alignment vertical="center"/>
    </xf>
    <xf numFmtId="166" fontId="61" fillId="8" borderId="2" xfId="0" applyNumberFormat="1" applyFont="1" applyFill="1" applyBorder="1" applyAlignment="1">
      <alignment vertical="center"/>
    </xf>
    <xf numFmtId="166" fontId="7" fillId="8" borderId="2" xfId="0" applyNumberFormat="1" applyFont="1" applyFill="1" applyBorder="1" applyAlignment="1">
      <alignment vertical="center"/>
    </xf>
    <xf numFmtId="2" fontId="7" fillId="8" borderId="2" xfId="0" applyNumberFormat="1" applyFont="1" applyFill="1" applyBorder="1" applyAlignment="1">
      <alignment vertical="center"/>
    </xf>
    <xf numFmtId="0" fontId="61" fillId="0" borderId="0" xfId="0" applyFont="1" applyAlignment="1">
      <alignment horizontal="right"/>
    </xf>
    <xf numFmtId="0" fontId="61" fillId="6" borderId="0" xfId="0" applyFont="1" applyFill="1"/>
    <xf numFmtId="167" fontId="61" fillId="0" borderId="0" xfId="0" applyNumberFormat="1" applyFont="1" applyAlignment="1">
      <alignment horizontal="right"/>
    </xf>
    <xf numFmtId="167" fontId="61" fillId="5" borderId="2" xfId="0" applyNumberFormat="1" applyFont="1" applyFill="1" applyBorder="1" applyAlignment="1">
      <alignment vertical="center"/>
    </xf>
    <xf numFmtId="167" fontId="61" fillId="8" borderId="2" xfId="0" applyNumberFormat="1" applyFont="1" applyFill="1" applyBorder="1" applyAlignment="1">
      <alignment vertical="center"/>
    </xf>
    <xf numFmtId="167" fontId="61" fillId="0" borderId="0" xfId="0" applyNumberFormat="1" applyFont="1"/>
    <xf numFmtId="167" fontId="7" fillId="0" borderId="0" xfId="0" applyNumberFormat="1" applyFont="1"/>
    <xf numFmtId="1" fontId="61" fillId="8" borderId="2" xfId="0" applyNumberFormat="1" applyFont="1" applyFill="1" applyBorder="1" applyAlignment="1">
      <alignment vertical="center"/>
    </xf>
    <xf numFmtId="167" fontId="10" fillId="0" borderId="2" xfId="0" applyNumberFormat="1" applyFont="1" applyFill="1" applyBorder="1" applyAlignment="1">
      <alignment horizontal="center" vertical="center" wrapText="1"/>
    </xf>
    <xf numFmtId="167" fontId="7" fillId="0" borderId="0" xfId="0" applyNumberFormat="1" applyFont="1" applyAlignment="1">
      <alignment horizontal="center"/>
    </xf>
    <xf numFmtId="167" fontId="10" fillId="2" borderId="0" xfId="0" applyNumberFormat="1" applyFont="1" applyFill="1" applyBorder="1" applyAlignment="1">
      <alignment horizontal="center" wrapText="1"/>
    </xf>
    <xf numFmtId="167" fontId="10" fillId="2" borderId="0" xfId="0" applyNumberFormat="1" applyFont="1" applyFill="1" applyBorder="1" applyAlignment="1">
      <alignment horizontal="centerContinuous" wrapText="1"/>
    </xf>
    <xf numFmtId="167" fontId="7" fillId="2" borderId="0" xfId="0" applyNumberFormat="1" applyFont="1" applyFill="1" applyBorder="1" applyAlignment="1">
      <alignment horizontal="centerContinuous" wrapText="1"/>
    </xf>
    <xf numFmtId="167" fontId="7" fillId="2" borderId="0" xfId="0" applyNumberFormat="1" applyFont="1" applyFill="1" applyBorder="1" applyAlignment="1">
      <alignment horizontal="left" vertical="center" wrapText="1"/>
    </xf>
    <xf numFmtId="167" fontId="74" fillId="0" borderId="0" xfId="0" applyNumberFormat="1" applyFont="1" applyFill="1" applyAlignment="1">
      <alignment horizontal="left" vertical="center" wrapText="1"/>
    </xf>
    <xf numFmtId="167" fontId="11" fillId="0" borderId="0" xfId="0" applyNumberFormat="1" applyFont="1"/>
    <xf numFmtId="167" fontId="7" fillId="2" borderId="26" xfId="0" applyNumberFormat="1" applyFont="1" applyFill="1" applyBorder="1" applyAlignment="1"/>
    <xf numFmtId="167" fontId="7" fillId="2" borderId="26" xfId="0" applyNumberFormat="1" applyFont="1" applyFill="1" applyBorder="1" applyAlignment="1">
      <alignment wrapText="1"/>
    </xf>
    <xf numFmtId="167" fontId="73" fillId="0" borderId="2" xfId="0" applyNumberFormat="1" applyFont="1" applyFill="1" applyBorder="1" applyAlignment="1">
      <alignment horizontal="center" vertical="top" wrapText="1"/>
    </xf>
    <xf numFmtId="167" fontId="10" fillId="3" borderId="2" xfId="0" applyNumberFormat="1" applyFont="1" applyFill="1" applyBorder="1" applyAlignment="1">
      <alignment horizontal="center" vertical="center" wrapText="1"/>
    </xf>
    <xf numFmtId="167" fontId="7" fillId="10" borderId="2" xfId="0" applyNumberFormat="1" applyFont="1" applyFill="1" applyBorder="1" applyAlignment="1">
      <alignment horizontal="center" vertical="center" wrapText="1"/>
    </xf>
    <xf numFmtId="167" fontId="21" fillId="0" borderId="2" xfId="56" applyNumberFormat="1" applyFont="1" applyFill="1" applyBorder="1" applyAlignment="1">
      <alignment horizontal="center" wrapText="1"/>
    </xf>
    <xf numFmtId="167" fontId="74" fillId="0" borderId="2" xfId="56" applyNumberFormat="1" applyFont="1" applyFill="1" applyBorder="1" applyAlignment="1">
      <alignment horizontal="center" wrapText="1"/>
    </xf>
    <xf numFmtId="167" fontId="10" fillId="2" borderId="2" xfId="0" applyNumberFormat="1" applyFont="1" applyFill="1" applyBorder="1" applyAlignment="1">
      <alignment horizontal="center" vertical="center" wrapText="1"/>
    </xf>
    <xf numFmtId="167" fontId="10" fillId="3" borderId="2" xfId="0" applyNumberFormat="1" applyFont="1" applyFill="1" applyBorder="1" applyAlignment="1">
      <alignment horizontal="center" wrapText="1"/>
    </xf>
    <xf numFmtId="167" fontId="7" fillId="0" borderId="2" xfId="0" applyNumberFormat="1" applyFont="1" applyFill="1" applyBorder="1" applyAlignment="1">
      <alignment horizontal="center" wrapText="1"/>
    </xf>
    <xf numFmtId="167" fontId="10" fillId="2" borderId="2" xfId="0" applyNumberFormat="1" applyFont="1" applyFill="1" applyBorder="1" applyAlignment="1">
      <alignment horizontal="center" wrapText="1"/>
    </xf>
    <xf numFmtId="3" fontId="7" fillId="0" borderId="2" xfId="0" applyNumberFormat="1" applyFont="1" applyFill="1" applyBorder="1" applyAlignment="1">
      <alignment horizontal="center" vertical="center" wrapText="1"/>
    </xf>
    <xf numFmtId="3" fontId="7" fillId="0" borderId="2" xfId="0" applyNumberFormat="1" applyFont="1" applyBorder="1" applyAlignment="1">
      <alignment horizontal="center" vertical="center" wrapText="1"/>
    </xf>
    <xf numFmtId="0" fontId="7" fillId="0" borderId="2" xfId="72" applyNumberFormat="1" applyFont="1" applyFill="1" applyBorder="1" applyAlignment="1">
      <alignment horizontal="center" vertical="center" wrapText="1"/>
    </xf>
    <xf numFmtId="167" fontId="61" fillId="6" borderId="2" xfId="0" applyNumberFormat="1" applyFont="1" applyFill="1" applyBorder="1" applyAlignment="1">
      <alignment vertical="center"/>
    </xf>
    <xf numFmtId="0" fontId="72" fillId="0" borderId="2" xfId="0" applyFont="1" applyFill="1" applyBorder="1" applyAlignment="1">
      <alignment horizontal="center" vertical="center" wrapText="1"/>
    </xf>
    <xf numFmtId="0" fontId="11" fillId="0" borderId="6" xfId="0" applyFont="1" applyBorder="1" applyAlignment="1">
      <alignment horizontal="center" vertical="center" wrapText="1"/>
    </xf>
    <xf numFmtId="167" fontId="7" fillId="15" borderId="2" xfId="0" applyNumberFormat="1" applyFont="1" applyFill="1" applyBorder="1" applyAlignment="1">
      <alignment horizontal="center" wrapText="1"/>
    </xf>
    <xf numFmtId="167" fontId="77" fillId="8" borderId="2" xfId="0" applyNumberFormat="1" applyFont="1" applyFill="1" applyBorder="1" applyAlignment="1">
      <alignment horizontal="center" wrapText="1"/>
    </xf>
    <xf numFmtId="167" fontId="10" fillId="15" borderId="2" xfId="0" applyNumberFormat="1" applyFont="1" applyFill="1" applyBorder="1" applyAlignment="1">
      <alignment horizontal="center" wrapText="1"/>
    </xf>
    <xf numFmtId="3" fontId="7" fillId="14" borderId="2" xfId="0" applyNumberFormat="1" applyFont="1" applyFill="1" applyBorder="1" applyAlignment="1">
      <alignment horizontal="center" vertical="center" wrapText="1"/>
    </xf>
    <xf numFmtId="0" fontId="6" fillId="8" borderId="0" xfId="0" applyFont="1" applyFill="1" applyBorder="1" applyAlignment="1">
      <alignment horizontal="center" wrapText="1"/>
    </xf>
    <xf numFmtId="0" fontId="7" fillId="0" borderId="3" xfId="0" applyFont="1" applyBorder="1" applyAlignment="1">
      <alignment horizontal="center" vertical="center" wrapText="1"/>
    </xf>
    <xf numFmtId="0" fontId="50" fillId="2" borderId="0" xfId="0" applyFont="1" applyFill="1" applyBorder="1" applyAlignment="1">
      <alignment horizontal="left" vertical="top" wrapText="1"/>
    </xf>
    <xf numFmtId="0" fontId="12" fillId="0" borderId="0" xfId="0" applyFont="1" applyBorder="1" applyAlignment="1">
      <alignment horizontal="center"/>
    </xf>
    <xf numFmtId="0" fontId="6" fillId="8" borderId="0" xfId="0" applyFont="1" applyFill="1" applyBorder="1" applyAlignment="1">
      <alignment wrapText="1"/>
    </xf>
    <xf numFmtId="0" fontId="33" fillId="0" borderId="0" xfId="0" applyFont="1" applyAlignment="1">
      <alignment horizontal="centerContinuous" vertical="top" wrapText="1"/>
    </xf>
    <xf numFmtId="0" fontId="33" fillId="0" borderId="0" xfId="0" applyFont="1" applyAlignment="1">
      <alignment horizontal="centerContinuous" wrapText="1"/>
    </xf>
    <xf numFmtId="0" fontId="7" fillId="2" borderId="2" xfId="0" applyFont="1" applyFill="1" applyBorder="1" applyAlignment="1">
      <alignment horizontal="centerContinuous" vertical="center" wrapText="1"/>
    </xf>
    <xf numFmtId="0" fontId="9" fillId="0" borderId="5" xfId="0" applyFont="1" applyBorder="1" applyAlignment="1">
      <alignment horizontal="centerContinuous"/>
    </xf>
    <xf numFmtId="0" fontId="9" fillId="0" borderId="6" xfId="0" applyFont="1" applyBorder="1" applyAlignment="1">
      <alignment horizontal="centerContinuous"/>
    </xf>
    <xf numFmtId="0" fontId="12" fillId="0" borderId="2" xfId="0" applyFont="1" applyBorder="1" applyAlignment="1">
      <alignment horizontal="center" vertical="center" wrapText="1"/>
    </xf>
    <xf numFmtId="0" fontId="7" fillId="0" borderId="0" xfId="0" applyFont="1" applyAlignment="1">
      <alignment vertical="center" wrapText="1"/>
    </xf>
    <xf numFmtId="0" fontId="31" fillId="0" borderId="2" xfId="0" applyFont="1" applyBorder="1" applyAlignment="1">
      <alignment horizontal="center" vertical="center" wrapText="1"/>
    </xf>
    <xf numFmtId="0" fontId="15" fillId="16" borderId="3"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15" fillId="8" borderId="4" xfId="0" applyFont="1" applyFill="1" applyBorder="1" applyAlignment="1">
      <alignment horizontal="justify" vertical="center" wrapText="1"/>
    </xf>
    <xf numFmtId="0" fontId="7" fillId="0" borderId="2" xfId="0" applyFont="1" applyBorder="1" applyAlignment="1">
      <alignment vertical="center" wrapText="1"/>
    </xf>
    <xf numFmtId="0" fontId="31" fillId="0" borderId="2" xfId="0" applyFont="1" applyBorder="1" applyAlignment="1">
      <alignment vertical="center" wrapText="1"/>
    </xf>
    <xf numFmtId="166" fontId="21" fillId="0" borderId="2" xfId="0" applyNumberFormat="1" applyFont="1" applyBorder="1" applyAlignment="1">
      <alignment horizontal="center" vertical="center" wrapText="1"/>
    </xf>
    <xf numFmtId="0" fontId="10" fillId="2" borderId="0" xfId="0" applyFont="1" applyFill="1" applyAlignment="1">
      <alignment horizontal="center" vertical="center"/>
    </xf>
    <xf numFmtId="0" fontId="72" fillId="0" borderId="2" xfId="0" applyFont="1" applyFill="1" applyBorder="1" applyAlignment="1">
      <alignment horizontal="center" vertical="center" wrapText="1"/>
    </xf>
    <xf numFmtId="0" fontId="11" fillId="0" borderId="6" xfId="0" applyFont="1" applyBorder="1" applyAlignment="1">
      <alignment horizontal="center" vertical="center" wrapText="1"/>
    </xf>
    <xf numFmtId="49" fontId="10" fillId="0" borderId="8" xfId="0" applyNumberFormat="1" applyFont="1" applyFill="1" applyBorder="1"/>
    <xf numFmtId="49" fontId="10" fillId="0" borderId="2" xfId="0" applyNumberFormat="1" applyFont="1" applyFill="1" applyBorder="1"/>
    <xf numFmtId="167" fontId="10" fillId="10" borderId="2" xfId="0" applyNumberFormat="1" applyFont="1" applyFill="1" applyBorder="1" applyAlignment="1">
      <alignment horizontal="center" vertical="center" wrapText="1"/>
    </xf>
    <xf numFmtId="0" fontId="11" fillId="0" borderId="2" xfId="0" applyFont="1" applyFill="1" applyBorder="1" applyAlignment="1">
      <alignment horizontal="center" wrapText="1"/>
    </xf>
    <xf numFmtId="0" fontId="12" fillId="17" borderId="2" xfId="0" applyFont="1" applyFill="1" applyBorder="1" applyAlignment="1">
      <alignment horizontal="center"/>
    </xf>
    <xf numFmtId="0" fontId="72" fillId="0" borderId="2" xfId="0" applyFont="1" applyFill="1" applyBorder="1" applyAlignment="1">
      <alignment horizontal="center" vertical="center" wrapText="1"/>
    </xf>
    <xf numFmtId="0" fontId="10" fillId="2" borderId="0" xfId="0" applyFont="1" applyFill="1" applyAlignment="1">
      <alignment horizontal="center" vertical="center"/>
    </xf>
    <xf numFmtId="0" fontId="11" fillId="0" borderId="6" xfId="0" applyFont="1" applyBorder="1" applyAlignment="1">
      <alignment horizontal="center" vertical="center" wrapText="1"/>
    </xf>
    <xf numFmtId="167" fontId="10" fillId="0" borderId="2" xfId="0" applyNumberFormat="1" applyFont="1" applyFill="1" applyBorder="1" applyAlignment="1">
      <alignment horizontal="center" vertical="center" wrapText="1"/>
    </xf>
    <xf numFmtId="167" fontId="10" fillId="0" borderId="2" xfId="0" applyNumberFormat="1" applyFont="1" applyFill="1" applyBorder="1" applyAlignment="1">
      <alignment horizontal="center" wrapText="1"/>
    </xf>
    <xf numFmtId="0" fontId="72" fillId="0" borderId="2" xfId="0" applyFont="1" applyFill="1" applyBorder="1" applyAlignment="1">
      <alignment horizontal="center" vertical="center" wrapText="1"/>
    </xf>
    <xf numFmtId="0" fontId="72" fillId="0" borderId="8" xfId="0" applyFont="1" applyFill="1" applyBorder="1" applyAlignment="1">
      <alignment horizontal="center" vertical="center" wrapText="1"/>
    </xf>
    <xf numFmtId="0" fontId="72" fillId="0" borderId="2" xfId="0" applyFont="1" applyFill="1" applyBorder="1" applyAlignment="1">
      <alignment horizontal="center" vertical="center" wrapText="1"/>
    </xf>
    <xf numFmtId="0" fontId="7" fillId="0" borderId="2" xfId="0" applyFont="1" applyBorder="1" applyAlignment="1">
      <alignment horizontal="center"/>
    </xf>
    <xf numFmtId="0" fontId="10" fillId="2" borderId="0" xfId="0" applyFont="1" applyFill="1" applyAlignment="1">
      <alignment horizontal="left" vertical="center"/>
    </xf>
    <xf numFmtId="0" fontId="80" fillId="0" borderId="0" xfId="0" applyFont="1"/>
    <xf numFmtId="0" fontId="3" fillId="2" borderId="0" xfId="0" applyFont="1" applyFill="1" applyBorder="1" applyAlignment="1"/>
    <xf numFmtId="0" fontId="12" fillId="2" borderId="0" xfId="0" applyFont="1" applyFill="1" applyAlignment="1"/>
    <xf numFmtId="0" fontId="6" fillId="8" borderId="0" xfId="0" applyFont="1" applyFill="1" applyBorder="1" applyAlignment="1"/>
    <xf numFmtId="0" fontId="7" fillId="2" borderId="1" xfId="0" applyFont="1" applyFill="1" applyBorder="1" applyAlignment="1">
      <alignment horizontal="center"/>
    </xf>
    <xf numFmtId="0" fontId="8" fillId="2" borderId="0" xfId="0" applyFont="1" applyFill="1" applyBorder="1" applyAlignment="1">
      <alignment horizontal="center"/>
    </xf>
    <xf numFmtId="0" fontId="8" fillId="2" borderId="27" xfId="0" applyFont="1" applyFill="1" applyBorder="1" applyAlignment="1"/>
    <xf numFmtId="0" fontId="8" fillId="2" borderId="0" xfId="0" applyFont="1" applyFill="1" applyBorder="1" applyAlignment="1"/>
    <xf numFmtId="0" fontId="10" fillId="2" borderId="0" xfId="0" applyFont="1" applyFill="1" applyAlignment="1">
      <alignment horizontal="centerContinuous" vertical="center"/>
    </xf>
    <xf numFmtId="0" fontId="10" fillId="2" borderId="0" xfId="0" applyFont="1" applyFill="1" applyAlignment="1">
      <alignment horizontal="left"/>
    </xf>
    <xf numFmtId="0" fontId="10" fillId="7" borderId="9" xfId="0" applyFont="1" applyFill="1" applyBorder="1" applyAlignment="1">
      <alignment horizontal="centerContinuous"/>
    </xf>
    <xf numFmtId="0" fontId="10" fillId="2" borderId="0" xfId="0" applyFont="1" applyFill="1" applyAlignment="1">
      <alignment horizontal="left" vertical="top"/>
    </xf>
    <xf numFmtId="0" fontId="7" fillId="2" borderId="12" xfId="0" applyFont="1" applyFill="1" applyBorder="1" applyAlignment="1">
      <alignment wrapText="1"/>
    </xf>
    <xf numFmtId="0" fontId="7" fillId="2" borderId="12" xfId="0" applyFont="1" applyFill="1" applyBorder="1" applyAlignment="1">
      <alignment horizontal="center" wrapText="1"/>
    </xf>
    <xf numFmtId="0" fontId="10" fillId="0" borderId="15" xfId="0" applyFont="1" applyFill="1" applyBorder="1" applyAlignment="1">
      <alignment horizontal="center" wrapText="1"/>
    </xf>
    <xf numFmtId="0" fontId="12" fillId="0" borderId="16" xfId="0" applyFont="1" applyFill="1" applyBorder="1" applyAlignment="1">
      <alignment horizontal="center" wrapText="1"/>
    </xf>
    <xf numFmtId="0" fontId="12" fillId="0" borderId="16" xfId="0" applyFont="1" applyFill="1" applyBorder="1" applyAlignment="1" applyProtection="1">
      <alignment horizontal="center" wrapText="1"/>
    </xf>
    <xf numFmtId="0" fontId="12" fillId="0" borderId="17" xfId="0" applyFont="1" applyFill="1" applyBorder="1" applyAlignment="1">
      <alignment horizontal="center" wrapText="1"/>
    </xf>
    <xf numFmtId="0" fontId="12" fillId="0" borderId="18" xfId="0" applyFont="1" applyFill="1" applyBorder="1" applyAlignment="1">
      <alignment horizontal="center" wrapText="1"/>
    </xf>
    <xf numFmtId="0" fontId="12" fillId="0" borderId="17" xfId="0" applyFont="1" applyFill="1" applyBorder="1" applyAlignment="1" applyProtection="1">
      <alignment horizontal="center" wrapText="1"/>
    </xf>
    <xf numFmtId="0" fontId="12" fillId="0" borderId="32" xfId="0" applyFont="1" applyFill="1" applyBorder="1" applyAlignment="1" applyProtection="1">
      <alignment horizontal="center" wrapText="1"/>
    </xf>
    <xf numFmtId="0" fontId="10" fillId="0" borderId="5" xfId="0" applyFont="1" applyFill="1" applyBorder="1" applyAlignment="1">
      <alignment horizontal="left" wrapText="1"/>
    </xf>
    <xf numFmtId="1" fontId="67" fillId="0" borderId="2" xfId="0" applyNumberFormat="1" applyFont="1" applyBorder="1" applyAlignment="1">
      <alignment horizontal="center"/>
    </xf>
    <xf numFmtId="0" fontId="12" fillId="0" borderId="0" xfId="0" applyFont="1" applyFill="1" applyBorder="1" applyAlignment="1" applyProtection="1">
      <alignment horizontal="center" wrapText="1"/>
      <protection locked="0"/>
    </xf>
    <xf numFmtId="0" fontId="23" fillId="17" borderId="5" xfId="0" applyFont="1" applyFill="1" applyBorder="1" applyAlignment="1" applyProtection="1">
      <alignment horizontal="left" vertical="center" wrapText="1"/>
      <protection locked="0"/>
    </xf>
    <xf numFmtId="0" fontId="7" fillId="17" borderId="2" xfId="0" applyFont="1" applyFill="1" applyBorder="1" applyAlignment="1">
      <alignment horizontal="center"/>
    </xf>
    <xf numFmtId="171" fontId="7" fillId="7" borderId="2" xfId="0" applyNumberFormat="1" applyFont="1" applyFill="1" applyBorder="1" applyAlignment="1" applyProtection="1">
      <alignment horizontal="center" vertical="center" wrapText="1"/>
      <protection hidden="1"/>
    </xf>
    <xf numFmtId="0" fontId="7" fillId="0" borderId="2" xfId="0" applyFont="1" applyBorder="1" applyAlignment="1" applyProtection="1">
      <alignment horizontal="center" vertical="center" wrapText="1"/>
      <protection locked="0"/>
    </xf>
    <xf numFmtId="0" fontId="33" fillId="17" borderId="2" xfId="0" applyFont="1" applyFill="1" applyBorder="1" applyAlignment="1">
      <alignment horizontal="center"/>
    </xf>
    <xf numFmtId="0" fontId="23" fillId="17" borderId="5" xfId="0" applyFont="1" applyFill="1" applyBorder="1" applyAlignment="1" applyProtection="1">
      <alignment horizontal="left" vertical="center"/>
      <protection locked="0"/>
    </xf>
    <xf numFmtId="0" fontId="66" fillId="0" borderId="2" xfId="0" applyFont="1" applyBorder="1"/>
    <xf numFmtId="166" fontId="7" fillId="0" borderId="0" xfId="0" applyNumberFormat="1" applyFont="1" applyBorder="1" applyAlignment="1">
      <alignment horizontal="center"/>
    </xf>
    <xf numFmtId="0" fontId="66" fillId="0" borderId="0" xfId="0" applyFont="1" applyBorder="1"/>
    <xf numFmtId="0" fontId="0" fillId="0" borderId="0" xfId="0" applyBorder="1"/>
    <xf numFmtId="0" fontId="71" fillId="0" borderId="0" xfId="0" applyFont="1" applyBorder="1" applyAlignment="1">
      <alignment horizontal="right" vertical="center"/>
    </xf>
    <xf numFmtId="0" fontId="71" fillId="0" borderId="0" xfId="0" applyFont="1" applyBorder="1"/>
    <xf numFmtId="0" fontId="82" fillId="0" borderId="0" xfId="0" applyFont="1" applyBorder="1"/>
    <xf numFmtId="0" fontId="80" fillId="0" borderId="0" xfId="0" applyFont="1" applyBorder="1"/>
    <xf numFmtId="0" fontId="82" fillId="0" borderId="0" xfId="0" applyFont="1" applyFill="1" applyBorder="1"/>
    <xf numFmtId="0" fontId="71" fillId="0" borderId="0" xfId="0" applyFont="1" applyBorder="1" applyAlignment="1">
      <alignment vertical="center"/>
    </xf>
    <xf numFmtId="0" fontId="9" fillId="0" borderId="2" xfId="0" applyFont="1" applyBorder="1" applyAlignment="1">
      <alignment horizontal="left"/>
    </xf>
    <xf numFmtId="168" fontId="9" fillId="0" borderId="2" xfId="101" applyNumberFormat="1" applyFont="1" applyBorder="1"/>
    <xf numFmtId="0" fontId="9" fillId="0" borderId="0" xfId="0" applyFont="1" applyBorder="1" applyAlignment="1">
      <alignment horizontal="left"/>
    </xf>
    <xf numFmtId="168" fontId="9" fillId="0" borderId="0" xfId="101" applyNumberFormat="1" applyFont="1" applyBorder="1"/>
    <xf numFmtId="0" fontId="9" fillId="0" borderId="2" xfId="0" applyFont="1" applyBorder="1" applyAlignment="1">
      <alignment horizontal="left" vertical="center" wrapText="1"/>
    </xf>
    <xf numFmtId="0" fontId="38" fillId="2" borderId="1" xfId="0" applyFont="1" applyFill="1" applyBorder="1" applyAlignment="1">
      <alignment horizontal="left"/>
    </xf>
    <xf numFmtId="167" fontId="7" fillId="18" borderId="2" xfId="0" applyNumberFormat="1" applyFont="1" applyFill="1" applyBorder="1" applyAlignment="1">
      <alignment horizontal="center" wrapText="1"/>
    </xf>
    <xf numFmtId="167" fontId="7" fillId="18" borderId="2" xfId="0" applyNumberFormat="1" applyFont="1" applyFill="1" applyBorder="1" applyAlignment="1">
      <alignment horizontal="center" vertical="center" wrapText="1"/>
    </xf>
    <xf numFmtId="0" fontId="72" fillId="0" borderId="2" xfId="0" applyFont="1" applyFill="1" applyBorder="1" applyAlignment="1">
      <alignment horizontal="center" vertical="center" wrapText="1"/>
    </xf>
    <xf numFmtId="0" fontId="72" fillId="0" borderId="2" xfId="0" applyFont="1" applyFill="1" applyBorder="1" applyAlignment="1">
      <alignment horizontal="center" vertical="center" wrapText="1"/>
    </xf>
    <xf numFmtId="0" fontId="72" fillId="0" borderId="3" xfId="0" applyFont="1" applyFill="1" applyBorder="1" applyAlignment="1">
      <alignment horizontal="center" vertical="center" wrapText="1"/>
    </xf>
    <xf numFmtId="0" fontId="72" fillId="0" borderId="7" xfId="0" applyFont="1" applyFill="1" applyBorder="1" applyAlignment="1">
      <alignment horizontal="center" vertical="center" wrapText="1"/>
    </xf>
    <xf numFmtId="0" fontId="72" fillId="0" borderId="8" xfId="0" applyFont="1" applyFill="1" applyBorder="1" applyAlignment="1">
      <alignment horizontal="center" vertical="center" wrapText="1"/>
    </xf>
    <xf numFmtId="49" fontId="76" fillId="0" borderId="3" xfId="0" applyNumberFormat="1" applyFont="1" applyFill="1" applyBorder="1" applyAlignment="1">
      <alignment horizontal="center" vertical="top" wrapText="1"/>
    </xf>
    <xf numFmtId="49" fontId="76" fillId="0" borderId="7" xfId="0" applyNumberFormat="1" applyFont="1" applyFill="1" applyBorder="1" applyAlignment="1">
      <alignment horizontal="center" vertical="top" wrapText="1"/>
    </xf>
    <xf numFmtId="49" fontId="76" fillId="0" borderId="8" xfId="0" applyNumberFormat="1" applyFont="1" applyFill="1" applyBorder="1" applyAlignment="1">
      <alignment horizontal="center" vertical="top" wrapText="1"/>
    </xf>
    <xf numFmtId="0" fontId="72" fillId="0" borderId="3" xfId="0" applyFont="1" applyFill="1" applyBorder="1" applyAlignment="1">
      <alignment horizontal="center" vertical="top" wrapText="1"/>
    </xf>
    <xf numFmtId="0" fontId="72" fillId="0" borderId="7" xfId="0" applyFont="1" applyFill="1" applyBorder="1" applyAlignment="1">
      <alignment horizontal="center" vertical="top" wrapText="1"/>
    </xf>
    <xf numFmtId="0" fontId="72" fillId="0" borderId="8"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7" xfId="0" applyFont="1" applyFill="1" applyBorder="1" applyAlignment="1">
      <alignment horizontal="center" vertical="top" wrapText="1"/>
    </xf>
    <xf numFmtId="0" fontId="7" fillId="0" borderId="8" xfId="0" applyFont="1" applyFill="1" applyBorder="1" applyAlignment="1">
      <alignment horizontal="center" vertical="top" wrapText="1"/>
    </xf>
    <xf numFmtId="167" fontId="7" fillId="0" borderId="0" xfId="0" applyNumberFormat="1" applyFont="1" applyAlignment="1">
      <alignment horizontal="center"/>
    </xf>
    <xf numFmtId="0" fontId="72" fillId="0" borderId="0" xfId="0" applyFont="1" applyFill="1" applyBorder="1" applyAlignment="1">
      <alignment horizontal="center" vertical="center" wrapText="1"/>
    </xf>
    <xf numFmtId="0" fontId="8" fillId="2" borderId="1" xfId="0" applyFont="1" applyFill="1" applyBorder="1" applyAlignment="1">
      <alignment horizontal="left" wrapText="1"/>
    </xf>
    <xf numFmtId="0" fontId="74" fillId="0" borderId="0" xfId="0" applyFont="1" applyFill="1" applyAlignment="1">
      <alignment horizontal="left" vertical="center" wrapText="1"/>
    </xf>
    <xf numFmtId="0" fontId="72" fillId="0" borderId="25" xfId="0" applyFont="1" applyFill="1" applyBorder="1" applyAlignment="1">
      <alignment horizontal="center" vertical="top" wrapText="1"/>
    </xf>
    <xf numFmtId="0" fontId="72" fillId="0" borderId="23" xfId="0" applyFont="1" applyFill="1" applyBorder="1" applyAlignment="1">
      <alignment horizontal="center" vertical="top" wrapText="1"/>
    </xf>
    <xf numFmtId="167" fontId="7" fillId="2" borderId="0" xfId="0" applyNumberFormat="1" applyFont="1" applyFill="1" applyBorder="1" applyAlignment="1">
      <alignment horizontal="center" wrapText="1"/>
    </xf>
    <xf numFmtId="167" fontId="10" fillId="2" borderId="0" xfId="0" applyNumberFormat="1" applyFont="1" applyFill="1" applyBorder="1" applyAlignment="1">
      <alignment horizontal="center" vertical="center" wrapText="1"/>
    </xf>
    <xf numFmtId="0" fontId="11" fillId="0" borderId="4" xfId="0" applyFont="1" applyBorder="1" applyAlignment="1">
      <alignment horizontal="center" vertical="top" wrapText="1"/>
    </xf>
    <xf numFmtId="0" fontId="11" fillId="0" borderId="6" xfId="0" applyFont="1" applyBorder="1" applyAlignment="1">
      <alignment horizontal="center" vertical="top" wrapText="1"/>
    </xf>
    <xf numFmtId="0" fontId="6" fillId="8" borderId="0" xfId="0" applyFont="1" applyFill="1" applyBorder="1" applyAlignment="1">
      <alignment horizontal="center" wrapText="1"/>
    </xf>
    <xf numFmtId="0" fontId="75" fillId="6" borderId="0" xfId="0" applyFont="1" applyFill="1" applyAlignment="1">
      <alignment horizontal="center" wrapText="1"/>
    </xf>
    <xf numFmtId="0" fontId="12" fillId="0" borderId="19" xfId="0" applyFont="1" applyBorder="1" applyAlignment="1">
      <alignment horizontal="center" wrapText="1"/>
    </xf>
    <xf numFmtId="0" fontId="12" fillId="0" borderId="29" xfId="0" applyFont="1" applyBorder="1" applyAlignment="1">
      <alignment horizontal="center" wrapText="1"/>
    </xf>
    <xf numFmtId="0" fontId="12" fillId="0" borderId="30" xfId="0" applyFont="1" applyBorder="1" applyAlignment="1">
      <alignment horizontal="center" wrapText="1"/>
    </xf>
    <xf numFmtId="0" fontId="12" fillId="0" borderId="33" xfId="0" applyFont="1" applyBorder="1" applyAlignment="1">
      <alignment horizontal="center" wrapText="1"/>
    </xf>
    <xf numFmtId="0" fontId="11" fillId="0" borderId="4" xfId="0" applyFont="1" applyBorder="1" applyAlignment="1">
      <alignment horizontal="center" wrapText="1"/>
    </xf>
    <xf numFmtId="0" fontId="11" fillId="0" borderId="6" xfId="0" applyFont="1" applyBorder="1" applyAlignment="1">
      <alignment horizontal="center" wrapText="1"/>
    </xf>
    <xf numFmtId="0" fontId="39" fillId="0" borderId="0" xfId="0" applyFont="1" applyAlignment="1">
      <alignment horizontal="left" wrapText="1"/>
    </xf>
    <xf numFmtId="0" fontId="4" fillId="2" borderId="0" xfId="0" applyFont="1" applyFill="1" applyBorder="1" applyAlignment="1">
      <alignment horizontal="center" wrapText="1"/>
    </xf>
    <xf numFmtId="0" fontId="21" fillId="2" borderId="0" xfId="0" applyFont="1" applyFill="1" applyAlignment="1">
      <alignment horizontal="center"/>
    </xf>
    <xf numFmtId="0" fontId="22" fillId="2" borderId="0" xfId="0" applyFont="1" applyFill="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5" fillId="2" borderId="0" xfId="0" applyFont="1" applyFill="1" applyBorder="1" applyAlignment="1">
      <alignment horizont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2" borderId="1" xfId="0" applyFont="1" applyFill="1" applyBorder="1" applyAlignment="1">
      <alignment horizontal="center" wrapText="1"/>
    </xf>
    <xf numFmtId="0" fontId="10" fillId="2" borderId="19"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5"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29" xfId="0" applyFont="1" applyFill="1" applyBorder="1" applyAlignment="1">
      <alignment horizontal="center" vertical="center"/>
    </xf>
    <xf numFmtId="0" fontId="12" fillId="0" borderId="12" xfId="0" applyFont="1" applyFill="1" applyBorder="1" applyAlignment="1" applyProtection="1">
      <alignment horizontal="center" vertical="center" wrapText="1"/>
    </xf>
    <xf numFmtId="0" fontId="12" fillId="0" borderId="15" xfId="0" applyFont="1" applyFill="1" applyBorder="1" applyAlignment="1" applyProtection="1">
      <alignment horizontal="center" vertical="center" wrapText="1"/>
    </xf>
    <xf numFmtId="0" fontId="10" fillId="0" borderId="19" xfId="0" applyFont="1" applyFill="1" applyBorder="1" applyAlignment="1">
      <alignment horizontal="center" wrapText="1"/>
    </xf>
    <xf numFmtId="0" fontId="10" fillId="0" borderId="28" xfId="0" applyFont="1" applyFill="1" applyBorder="1" applyAlignment="1">
      <alignment horizontal="center" wrapText="1"/>
    </xf>
    <xf numFmtId="0" fontId="10" fillId="0" borderId="29" xfId="0" applyFont="1" applyFill="1" applyBorder="1" applyAlignment="1">
      <alignment horizontal="center" wrapText="1"/>
    </xf>
    <xf numFmtId="0" fontId="31" fillId="0" borderId="0" xfId="0" applyFont="1" applyBorder="1" applyAlignment="1">
      <alignment horizontal="center" wrapText="1"/>
    </xf>
    <xf numFmtId="1" fontId="62" fillId="5" borderId="4" xfId="0" applyNumberFormat="1" applyFont="1" applyFill="1" applyBorder="1" applyAlignment="1">
      <alignment vertical="center" wrapText="1"/>
    </xf>
    <xf numFmtId="1" fontId="62" fillId="5" borderId="5" xfId="0" applyNumberFormat="1" applyFont="1" applyFill="1" applyBorder="1" applyAlignment="1">
      <alignment vertical="center" wrapText="1"/>
    </xf>
    <xf numFmtId="1" fontId="62" fillId="5" borderId="6" xfId="0" applyNumberFormat="1" applyFont="1" applyFill="1" applyBorder="1" applyAlignment="1">
      <alignment vertical="center" wrapText="1"/>
    </xf>
    <xf numFmtId="0" fontId="67" fillId="2" borderId="0" xfId="0" applyFont="1" applyFill="1" applyBorder="1" applyAlignment="1">
      <alignment horizontal="left" wrapText="1"/>
    </xf>
    <xf numFmtId="0" fontId="7" fillId="0" borderId="0" xfId="0" applyFont="1" applyAlignment="1">
      <alignment horizontal="left" wrapText="1"/>
    </xf>
    <xf numFmtId="0" fontId="4" fillId="0" borderId="0" xfId="0" applyFont="1" applyAlignment="1">
      <alignment horizontal="left" wrapText="1"/>
    </xf>
    <xf numFmtId="0" fontId="10" fillId="2" borderId="5" xfId="0" applyFont="1" applyFill="1" applyBorder="1" applyAlignment="1">
      <alignment horizontal="center" wrapText="1"/>
    </xf>
    <xf numFmtId="0" fontId="11" fillId="2" borderId="4" xfId="0" applyFont="1" applyFill="1" applyBorder="1" applyAlignment="1">
      <alignment horizontal="center" wrapText="1"/>
    </xf>
    <xf numFmtId="0" fontId="11" fillId="2" borderId="5" xfId="0" applyFont="1" applyFill="1" applyBorder="1" applyAlignment="1">
      <alignment horizontal="center" wrapText="1"/>
    </xf>
    <xf numFmtId="0" fontId="11" fillId="2" borderId="6" xfId="0" applyFont="1" applyFill="1" applyBorder="1" applyAlignment="1">
      <alignment horizont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7" fillId="2" borderId="4" xfId="0" applyFont="1" applyFill="1" applyBorder="1" applyAlignment="1">
      <alignment horizontal="center"/>
    </xf>
    <xf numFmtId="0" fontId="7" fillId="2" borderId="5" xfId="0" applyFont="1" applyFill="1" applyBorder="1" applyAlignment="1">
      <alignment horizontal="center"/>
    </xf>
    <xf numFmtId="0" fontId="7" fillId="2" borderId="6" xfId="0" applyFont="1" applyFill="1" applyBorder="1" applyAlignment="1">
      <alignment horizontal="center"/>
    </xf>
    <xf numFmtId="0" fontId="30" fillId="2" borderId="1" xfId="0" applyFont="1" applyFill="1" applyBorder="1" applyAlignment="1">
      <alignment horizontal="center" wrapText="1"/>
    </xf>
    <xf numFmtId="0" fontId="7" fillId="0" borderId="0" xfId="0" applyFont="1" applyAlignment="1">
      <alignment horizontal="center"/>
    </xf>
    <xf numFmtId="0" fontId="9" fillId="0" borderId="0" xfId="0" applyFont="1" applyAlignment="1">
      <alignment horizontal="center" vertical="center" wrapText="1"/>
    </xf>
    <xf numFmtId="0" fontId="10" fillId="2" borderId="4" xfId="0" applyFont="1" applyFill="1" applyBorder="1" applyAlignment="1">
      <alignment horizontal="center" wrapText="1"/>
    </xf>
    <xf numFmtId="0" fontId="10" fillId="2" borderId="6" xfId="0" applyFont="1" applyFill="1" applyBorder="1" applyAlignment="1">
      <alignment horizontal="center" wrapText="1"/>
    </xf>
    <xf numFmtId="0" fontId="20" fillId="2" borderId="4" xfId="0" applyFont="1" applyFill="1" applyBorder="1" applyAlignment="1">
      <alignment horizontal="center"/>
    </xf>
    <xf numFmtId="0" fontId="0" fillId="0" borderId="5" xfId="0" applyBorder="1"/>
    <xf numFmtId="0" fontId="6" fillId="2" borderId="3" xfId="0" applyFont="1" applyFill="1" applyBorder="1" applyAlignment="1">
      <alignment horizontal="center" wrapText="1"/>
    </xf>
    <xf numFmtId="0" fontId="0" fillId="0" borderId="8" xfId="0" applyBorder="1"/>
    <xf numFmtId="0" fontId="20" fillId="2" borderId="4" xfId="0" applyFont="1" applyFill="1" applyBorder="1" applyAlignment="1">
      <alignment horizontal="center" wrapText="1"/>
    </xf>
    <xf numFmtId="0" fontId="20" fillId="2" borderId="5" xfId="0" applyFont="1" applyFill="1" applyBorder="1" applyAlignment="1">
      <alignment horizontal="center" wrapText="1"/>
    </xf>
    <xf numFmtId="0" fontId="20" fillId="2" borderId="6" xfId="0" applyFont="1" applyFill="1" applyBorder="1" applyAlignment="1">
      <alignment horizontal="center" wrapText="1"/>
    </xf>
    <xf numFmtId="0" fontId="6" fillId="2" borderId="8" xfId="0" applyFont="1" applyFill="1" applyBorder="1" applyAlignment="1">
      <alignment horizontal="center" wrapText="1"/>
    </xf>
    <xf numFmtId="0" fontId="0" fillId="0" borderId="6" xfId="0" applyBorder="1"/>
    <xf numFmtId="0" fontId="20" fillId="2" borderId="21" xfId="0" applyFont="1" applyFill="1" applyBorder="1" applyAlignment="1">
      <alignment horizontal="center" wrapText="1"/>
    </xf>
    <xf numFmtId="0" fontId="20" fillId="2" borderId="24" xfId="0" applyFont="1" applyFill="1" applyBorder="1" applyAlignment="1">
      <alignment horizontal="center" wrapText="1"/>
    </xf>
    <xf numFmtId="0" fontId="20" fillId="2" borderId="25" xfId="0" applyFont="1" applyFill="1" applyBorder="1" applyAlignment="1">
      <alignment horizontal="center" wrapText="1"/>
    </xf>
    <xf numFmtId="0" fontId="20" fillId="2" borderId="21" xfId="0" applyFont="1" applyFill="1" applyBorder="1" applyAlignment="1">
      <alignment horizontal="center"/>
    </xf>
    <xf numFmtId="0" fontId="20" fillId="2" borderId="24" xfId="0" applyFont="1" applyFill="1" applyBorder="1" applyAlignment="1">
      <alignment horizontal="center"/>
    </xf>
    <xf numFmtId="0" fontId="20" fillId="2" borderId="25" xfId="0" applyFont="1" applyFill="1" applyBorder="1" applyAlignment="1">
      <alignment horizontal="center"/>
    </xf>
    <xf numFmtId="0" fontId="20" fillId="2" borderId="3" xfId="0" applyFont="1" applyFill="1" applyBorder="1" applyAlignment="1">
      <alignment horizontal="center"/>
    </xf>
  </cellXfs>
  <cellStyles count="103">
    <cellStyle name="Comma" xfId="101" builtinId="3"/>
    <cellStyle name="Comma 10" xfId="1"/>
    <cellStyle name="Comma 11" xfId="2"/>
    <cellStyle name="Comma 2" xfId="3"/>
    <cellStyle name="Comma 2 2" xfId="4"/>
    <cellStyle name="Comma 2 2 2" xfId="5"/>
    <cellStyle name="Comma 2 3" xfId="6"/>
    <cellStyle name="Comma 2 3 2" xfId="7"/>
    <cellStyle name="Comma 2 4" xfId="8"/>
    <cellStyle name="Comma 2 5" xfId="9"/>
    <cellStyle name="Comma 3" xfId="10"/>
    <cellStyle name="Comma 3 2" xfId="11"/>
    <cellStyle name="Comma 3 2 2" xfId="12"/>
    <cellStyle name="Comma 3 3" xfId="13"/>
    <cellStyle name="Comma 4" xfId="14"/>
    <cellStyle name="Comma 5" xfId="15"/>
    <cellStyle name="Comma 5 2" xfId="16"/>
    <cellStyle name="Comma 6" xfId="17"/>
    <cellStyle name="Comma 6 2" xfId="18"/>
    <cellStyle name="Comma 6 2 2" xfId="19"/>
    <cellStyle name="Comma 6 3" xfId="20"/>
    <cellStyle name="Comma 7" xfId="21"/>
    <cellStyle name="Comma 7 2" xfId="22"/>
    <cellStyle name="Comma 7 2 2" xfId="23"/>
    <cellStyle name="Comma 7 3" xfId="24"/>
    <cellStyle name="Comma 8" xfId="25"/>
    <cellStyle name="Comma 8 2" xfId="26"/>
    <cellStyle name="Comma 9" xfId="27"/>
    <cellStyle name="Comma 9 2" xfId="28"/>
    <cellStyle name="Normal" xfId="0" builtinId="0"/>
    <cellStyle name="Normal 10" xfId="29"/>
    <cellStyle name="Normal 11" xfId="30"/>
    <cellStyle name="Normal 12" xfId="31"/>
    <cellStyle name="Normal 12 2" xfId="32"/>
    <cellStyle name="Normal 13" xfId="102"/>
    <cellStyle name="Normal 14" xfId="33"/>
    <cellStyle name="Normal 18" xfId="34"/>
    <cellStyle name="Normal 2" xfId="35"/>
    <cellStyle name="Normal 2 2" xfId="36"/>
    <cellStyle name="Normal 2 2 2" xfId="37"/>
    <cellStyle name="Normal 2 3" xfId="38"/>
    <cellStyle name="Normal 2 3 24" xfId="39"/>
    <cellStyle name="Normal 2 4" xfId="40"/>
    <cellStyle name="Normal 2 5" xfId="41"/>
    <cellStyle name="Normal 23" xfId="42"/>
    <cellStyle name="Normal 24" xfId="43"/>
    <cellStyle name="Normal 27" xfId="44"/>
    <cellStyle name="Normal 3" xfId="45"/>
    <cellStyle name="Normal 3 2" xfId="46"/>
    <cellStyle name="Normal 3 4" xfId="47"/>
    <cellStyle name="Normal 34" xfId="48"/>
    <cellStyle name="Normal 4" xfId="49"/>
    <cellStyle name="Normal 4 2" xfId="50"/>
    <cellStyle name="Normal 5" xfId="51"/>
    <cellStyle name="Normal 6" xfId="52"/>
    <cellStyle name="Normal 6 2" xfId="53"/>
    <cellStyle name="Normal 6 2 2" xfId="54"/>
    <cellStyle name="Normal 6 3" xfId="55"/>
    <cellStyle name="Normal 7" xfId="56"/>
    <cellStyle name="Normal 8" xfId="57"/>
    <cellStyle name="Normal 8 2" xfId="58"/>
    <cellStyle name="Normal 9" xfId="59"/>
    <cellStyle name="Percent 2" xfId="60"/>
    <cellStyle name="Style 1" xfId="61"/>
    <cellStyle name="Style 1 2" xfId="62"/>
    <cellStyle name="Style 1 3" xfId="63"/>
    <cellStyle name="Style 1 4" xfId="64"/>
    <cellStyle name="Обычный 10" xfId="65"/>
    <cellStyle name="Обычный 11" xfId="66"/>
    <cellStyle name="Обычный 11 2" xfId="67"/>
    <cellStyle name="Обычный 13" xfId="68"/>
    <cellStyle name="Обычный 2" xfId="69"/>
    <cellStyle name="Обычный 2 10" xfId="70"/>
    <cellStyle name="Обычный 2 14 2" xfId="71"/>
    <cellStyle name="Обычный 2 2 2" xfId="72"/>
    <cellStyle name="Обычный 2 2 2 3" xfId="73"/>
    <cellStyle name="Обычный 2 2 2 3 2" xfId="74"/>
    <cellStyle name="Обычный 2 2 3 2" xfId="75"/>
    <cellStyle name="Обычный 2 2 45" xfId="100"/>
    <cellStyle name="Обычный 2 3 2" xfId="76"/>
    <cellStyle name="Обычный 2 69" xfId="77"/>
    <cellStyle name="Обычный 3" xfId="78"/>
    <cellStyle name="Обычный 4" xfId="79"/>
    <cellStyle name="Обычный 4 2 2" xfId="80"/>
    <cellStyle name="Обычный 4 2 3" xfId="81"/>
    <cellStyle name="Обычный 4 2_27(1).Tavushi 2013 verjnakan" xfId="82"/>
    <cellStyle name="Обычный 9" xfId="83"/>
    <cellStyle name="Обычный 9 2" xfId="84"/>
    <cellStyle name="Обычный_Data-gujk-03" xfId="85"/>
    <cellStyle name="Процентный 2" xfId="86"/>
    <cellStyle name="Стиль 1" xfId="87"/>
    <cellStyle name="Стиль 1 2" xfId="88"/>
    <cellStyle name="Стиль 1 2 2" xfId="89"/>
    <cellStyle name="Финансовый 2" xfId="90"/>
    <cellStyle name="Финансовый 2 2" xfId="91"/>
    <cellStyle name="Финансовый 2 2 2" xfId="92"/>
    <cellStyle name="Финансовый 2 3" xfId="93"/>
    <cellStyle name="Финансовый 2 3 2" xfId="94"/>
    <cellStyle name="Финансовый 2 4" xfId="95"/>
    <cellStyle name="Финансовый 3" xfId="96"/>
    <cellStyle name="Финансовый 3 2" xfId="97"/>
    <cellStyle name="Финансовый 4" xfId="98"/>
    <cellStyle name="Финансовый 4 2" xfId="99"/>
  </cellStyles>
  <dxfs count="38">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9FF"/>
      <color rgb="FFCCCCFF"/>
      <color rgb="FFCCECFF"/>
      <color rgb="FFCC9900"/>
      <color rgb="FF99FF66"/>
      <color rgb="FF66FF33"/>
      <color rgb="FFFF9900"/>
      <color rgb="FF99FFCC"/>
      <color rgb="FF9966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79998168889431442"/>
  </sheetPr>
  <dimension ref="A1:L2169"/>
  <sheetViews>
    <sheetView tabSelected="1" zoomScaleNormal="100" workbookViewId="0">
      <selection activeCell="D8" sqref="D8"/>
    </sheetView>
  </sheetViews>
  <sheetFormatPr defaultRowHeight="13.5"/>
  <cols>
    <col min="1" max="1" width="9.140625" style="18"/>
    <col min="2" max="2" width="9.42578125" style="18" customWidth="1"/>
    <col min="3" max="3" width="6.7109375" style="14" customWidth="1"/>
    <col min="4" max="4" width="36.140625" style="161" customWidth="1"/>
    <col min="5" max="5" width="14.42578125" style="537" customWidth="1"/>
    <col min="6" max="6" width="14.28515625" style="537" customWidth="1"/>
    <col min="7" max="7" width="17.7109375" style="537" customWidth="1"/>
    <col min="8" max="8" width="12.7109375" style="537" hidden="1" customWidth="1"/>
    <col min="9" max="9" width="14.140625" style="537" hidden="1" customWidth="1"/>
    <col min="10" max="10" width="56.5703125" style="537" hidden="1" customWidth="1"/>
    <col min="11" max="11" width="15.28515625" style="537" customWidth="1"/>
    <col min="12" max="12" width="16" style="537" customWidth="1"/>
    <col min="13" max="16384" width="9.140625" style="5"/>
  </cols>
  <sheetData>
    <row r="1" spans="1:12" ht="21.75" customHeight="1">
      <c r="A1" s="29"/>
      <c r="J1" s="538" t="s">
        <v>33</v>
      </c>
      <c r="K1" s="664" t="s">
        <v>459</v>
      </c>
      <c r="L1" s="664"/>
    </row>
    <row r="2" spans="1:12" s="29" customFormat="1" ht="23.25" customHeight="1" thickBot="1">
      <c r="A2" s="666" t="s">
        <v>446</v>
      </c>
      <c r="B2" s="666"/>
      <c r="C2" s="666"/>
      <c r="D2" s="666"/>
      <c r="E2" s="666"/>
      <c r="F2" s="666"/>
      <c r="G2" s="666"/>
      <c r="H2" s="666"/>
      <c r="I2" s="539"/>
      <c r="J2" s="538" t="s">
        <v>27</v>
      </c>
      <c r="K2" s="670" t="s">
        <v>460</v>
      </c>
      <c r="L2" s="670"/>
    </row>
    <row r="3" spans="1:12" s="457" customFormat="1" ht="23.25" customHeight="1">
      <c r="A3" s="479" t="s">
        <v>375</v>
      </c>
      <c r="B3" s="587" t="s">
        <v>422</v>
      </c>
      <c r="C3" s="456"/>
      <c r="D3" s="667"/>
      <c r="E3" s="667"/>
      <c r="F3" s="667"/>
      <c r="G3" s="667"/>
      <c r="H3" s="667"/>
      <c r="I3" s="667"/>
      <c r="J3" s="541"/>
      <c r="K3" s="671" t="s">
        <v>590</v>
      </c>
      <c r="L3" s="671"/>
    </row>
    <row r="4" spans="1:12" s="457" customFormat="1" ht="16.5">
      <c r="A4" s="202" t="s">
        <v>376</v>
      </c>
      <c r="B4" s="588" t="s">
        <v>422</v>
      </c>
      <c r="C4" s="456"/>
      <c r="D4" s="459"/>
      <c r="E4" s="542"/>
      <c r="F4" s="542"/>
      <c r="G4" s="542"/>
      <c r="H4" s="542"/>
      <c r="I4" s="542"/>
      <c r="J4" s="541"/>
      <c r="K4" s="671" t="s">
        <v>591</v>
      </c>
      <c r="L4" s="671"/>
    </row>
    <row r="5" spans="1:12" s="29" customFormat="1" ht="14.25">
      <c r="A5" s="202" t="s">
        <v>377</v>
      </c>
      <c r="B5" s="588" t="s">
        <v>423</v>
      </c>
      <c r="C5" s="45"/>
      <c r="D5" s="6"/>
      <c r="E5" s="539"/>
      <c r="F5" s="539"/>
      <c r="G5" s="539"/>
      <c r="H5" s="539"/>
      <c r="I5" s="539"/>
      <c r="J5" s="539"/>
      <c r="K5" s="540"/>
      <c r="L5" s="540"/>
    </row>
    <row r="6" spans="1:12" s="14" customFormat="1">
      <c r="A6" s="665"/>
      <c r="B6" s="665"/>
      <c r="C6" s="227"/>
      <c r="D6" s="265"/>
      <c r="E6" s="540"/>
      <c r="F6" s="540"/>
      <c r="G6" s="543"/>
      <c r="H6" s="544" t="s">
        <v>311</v>
      </c>
      <c r="I6" s="545"/>
      <c r="J6" s="543"/>
      <c r="K6" s="540"/>
      <c r="L6" s="540"/>
    </row>
    <row r="7" spans="1:12" s="14" customFormat="1">
      <c r="A7" s="651" t="s">
        <v>378</v>
      </c>
      <c r="B7" s="651"/>
      <c r="C7" s="672"/>
      <c r="D7" s="673"/>
      <c r="E7" s="49" t="s">
        <v>461</v>
      </c>
      <c r="F7" s="49" t="s">
        <v>476</v>
      </c>
      <c r="G7" s="59" t="s">
        <v>497</v>
      </c>
      <c r="H7" s="59"/>
      <c r="I7" s="59"/>
      <c r="J7" s="13"/>
      <c r="K7" s="51" t="s">
        <v>500</v>
      </c>
      <c r="L7" s="51" t="s">
        <v>532</v>
      </c>
    </row>
    <row r="8" spans="1:12" s="14" customFormat="1" ht="76.5">
      <c r="A8" s="463" t="s">
        <v>379</v>
      </c>
      <c r="B8" s="598" t="s">
        <v>380</v>
      </c>
      <c r="C8" s="425" t="s">
        <v>34</v>
      </c>
      <c r="D8" s="425" t="s">
        <v>329</v>
      </c>
      <c r="E8" s="13" t="s">
        <v>331</v>
      </c>
      <c r="F8" s="63" t="s">
        <v>29</v>
      </c>
      <c r="G8" s="13" t="s">
        <v>30</v>
      </c>
      <c r="H8" s="13" t="s">
        <v>501</v>
      </c>
      <c r="I8" s="590" t="s">
        <v>502</v>
      </c>
      <c r="J8" s="13" t="s">
        <v>234</v>
      </c>
      <c r="K8" s="13" t="s">
        <v>30</v>
      </c>
      <c r="L8" s="13" t="s">
        <v>30</v>
      </c>
    </row>
    <row r="9" spans="1:12" s="212" customFormat="1">
      <c r="A9" s="474">
        <v>1</v>
      </c>
      <c r="B9" s="474">
        <v>2</v>
      </c>
      <c r="C9" s="455">
        <v>3</v>
      </c>
      <c r="D9" s="455">
        <v>4</v>
      </c>
      <c r="E9" s="546">
        <v>5</v>
      </c>
      <c r="F9" s="546">
        <v>6</v>
      </c>
      <c r="G9" s="546">
        <v>7</v>
      </c>
      <c r="H9" s="546">
        <v>8</v>
      </c>
      <c r="I9" s="546">
        <v>9</v>
      </c>
      <c r="J9" s="546">
        <v>10</v>
      </c>
      <c r="K9" s="546">
        <v>11</v>
      </c>
      <c r="L9" s="546">
        <v>12</v>
      </c>
    </row>
    <row r="10" spans="1:12" s="146" customFormat="1" ht="14.25" customHeight="1">
      <c r="A10" s="655" t="s">
        <v>420</v>
      </c>
      <c r="B10" s="668"/>
      <c r="C10" s="464"/>
      <c r="D10" s="218" t="s">
        <v>232</v>
      </c>
      <c r="E10" s="510">
        <f t="shared" ref="E10:L10" si="0">+E90+E170+E250+E330+E410+E490+E570+E650+E730+E810+E890+E970+E1050+E1130+E1210+E1290+E1370+E1450+E1530+E1610+E1930+E1690+E1770+E1850+E2010+E2090</f>
        <v>2949</v>
      </c>
      <c r="F10" s="510">
        <f t="shared" si="0"/>
        <v>2989</v>
      </c>
      <c r="G10" s="510">
        <f t="shared" si="0"/>
        <v>2989</v>
      </c>
      <c r="H10" s="510" t="e">
        <f t="shared" si="0"/>
        <v>#REF!</v>
      </c>
      <c r="I10" s="510">
        <f t="shared" si="0"/>
        <v>169</v>
      </c>
      <c r="J10" s="510">
        <f t="shared" si="0"/>
        <v>129</v>
      </c>
      <c r="K10" s="510">
        <f t="shared" si="0"/>
        <v>2989</v>
      </c>
      <c r="L10" s="510">
        <f t="shared" si="0"/>
        <v>2989</v>
      </c>
    </row>
    <row r="11" spans="1:12" s="146" customFormat="1" ht="13.5" customHeight="1">
      <c r="A11" s="656"/>
      <c r="B11" s="669"/>
      <c r="C11" s="465"/>
      <c r="D11" s="219"/>
      <c r="E11" s="510"/>
      <c r="F11" s="510"/>
      <c r="G11" s="510"/>
      <c r="H11" s="509">
        <f>+G11-F11</f>
        <v>0</v>
      </c>
      <c r="I11" s="509">
        <f>G11-E11</f>
        <v>0</v>
      </c>
      <c r="J11" s="509"/>
      <c r="K11" s="510"/>
      <c r="L11" s="510"/>
    </row>
    <row r="12" spans="1:12" s="146" customFormat="1" ht="14.25" customHeight="1">
      <c r="A12" s="656"/>
      <c r="B12" s="669"/>
      <c r="C12" s="465"/>
      <c r="D12" s="220" t="s">
        <v>31</v>
      </c>
      <c r="E12" s="510">
        <f>+E92+E172+E252+E332+E412+E492+E572+E652+E732+E812+E892+E972+E1052+E1132+E1212+E1292+E1372+E1452+E1532+E1852+E1932+E1692+E2012+E2092</f>
        <v>28</v>
      </c>
      <c r="F12" s="510">
        <f>+F92+F172+F252+F332+F412+F492+F572+F652+F732+F812+F892+F972+F1052+F1132+F1212+F1292+F1372+F1452+F1532+F1852+F1932+F1692+F2012+F2092</f>
        <v>28</v>
      </c>
      <c r="G12" s="510">
        <f>+G92+G172+G252+G332+G412+G492+G572+G652+G732+G812+G892+G972+G1052+G1132+G1212+G1292+G1372+G1452+G1532+G1932+G1692+G1612+G1772+G1852+G2012+G2092</f>
        <v>34</v>
      </c>
      <c r="H12" s="509">
        <f>+G12-F12</f>
        <v>6</v>
      </c>
      <c r="I12" s="509">
        <f>G12-E12</f>
        <v>6</v>
      </c>
      <c r="J12" s="509"/>
      <c r="K12" s="510">
        <f>+K92+K172+K252+K332+K412+K492+K572+K652+K732+K812+K892+K972+K1052+K1132+K1212+K1292+K1372+K1452+K1532+K1932+K1692+K1612+K1772+K1852+K2012+K2092</f>
        <v>34</v>
      </c>
      <c r="L12" s="510">
        <f>+L92+L172+L252+L332+L412+L492+L572+L652+L732+L812+L892+L972+L1052+L1132+L1212+L1292+L1372+L1452+L1532+L1932+L1692+L1612+L1772+L1852+L2012+L2092</f>
        <v>34</v>
      </c>
    </row>
    <row r="13" spans="1:12" s="213" customFormat="1" ht="14.25" customHeight="1">
      <c r="A13" s="656"/>
      <c r="B13" s="669"/>
      <c r="C13" s="465"/>
      <c r="D13" s="219"/>
      <c r="E13" s="509"/>
      <c r="F13" s="509"/>
      <c r="G13" s="509"/>
      <c r="H13" s="509">
        <f>+G13-F13</f>
        <v>0</v>
      </c>
      <c r="I13" s="509">
        <f>G13-E13</f>
        <v>0</v>
      </c>
      <c r="J13" s="509"/>
      <c r="K13" s="509"/>
      <c r="L13" s="509"/>
    </row>
    <row r="14" spans="1:12" s="212" customFormat="1" ht="14.25" customHeight="1">
      <c r="A14" s="656"/>
      <c r="B14" s="669"/>
      <c r="C14" s="466"/>
      <c r="D14" s="228" t="s">
        <v>32</v>
      </c>
      <c r="E14" s="547">
        <f>+E16+E80</f>
        <v>16832817.689999998</v>
      </c>
      <c r="F14" s="547">
        <f>+F16+F80</f>
        <v>19173734.715999994</v>
      </c>
      <c r="G14" s="547">
        <f>+G16+G80</f>
        <v>19131524.545994401</v>
      </c>
      <c r="H14" s="547">
        <f>+G14-F14</f>
        <v>-42210.170005593449</v>
      </c>
      <c r="I14" s="547">
        <f>G14-E14</f>
        <v>2298706.8559944034</v>
      </c>
      <c r="J14" s="547"/>
      <c r="K14" s="547">
        <f>+K16+K80</f>
        <v>18846887.854394399</v>
      </c>
      <c r="L14" s="547">
        <f>+L16+L80</f>
        <v>18954577.448054399</v>
      </c>
    </row>
    <row r="15" spans="1:12" s="212" customFormat="1" ht="14.25" customHeight="1">
      <c r="A15" s="656"/>
      <c r="B15" s="669"/>
      <c r="C15" s="467"/>
      <c r="D15" s="15" t="s">
        <v>330</v>
      </c>
      <c r="E15" s="509"/>
      <c r="F15" s="509"/>
      <c r="G15" s="509"/>
      <c r="H15" s="536"/>
      <c r="I15" s="536"/>
      <c r="J15" s="509"/>
      <c r="K15" s="509"/>
      <c r="L15" s="509"/>
    </row>
    <row r="16" spans="1:12" s="212" customFormat="1" ht="13.5" customHeight="1">
      <c r="A16" s="656"/>
      <c r="B16" s="669"/>
      <c r="C16" s="468"/>
      <c r="D16" s="221" t="s">
        <v>35</v>
      </c>
      <c r="E16" s="547">
        <f>E18+SUM(E24:E79)-E24-E29-E37-E51-E55-E72</f>
        <v>16188422.879999997</v>
      </c>
      <c r="F16" s="547">
        <f>F18+SUM(F24:F79)-F24-F29-F37-F51-F55-F72</f>
        <v>18080959.115999993</v>
      </c>
      <c r="G16" s="547">
        <f>G18+SUM(G24:G79)-G24-G29-G37-G51-G55-G72</f>
        <v>18373131.7459944</v>
      </c>
      <c r="H16" s="547">
        <f>+G16-F16</f>
        <v>292172.6299944073</v>
      </c>
      <c r="I16" s="547">
        <f t="shared" ref="I16:I47" si="1">G16-E16</f>
        <v>2184708.8659944031</v>
      </c>
      <c r="J16" s="547"/>
      <c r="K16" s="547">
        <f>K18+SUM(K24:K79)-K24-K29-K37-K51-K55-K72</f>
        <v>18482568.174394399</v>
      </c>
      <c r="L16" s="547">
        <f>L18+SUM(L24:L79)-L24-L29-L37-L51-L55-L72</f>
        <v>18608473.752054401</v>
      </c>
    </row>
    <row r="17" spans="1:12" s="212" customFormat="1" ht="13.5" customHeight="1">
      <c r="A17" s="656"/>
      <c r="B17" s="669"/>
      <c r="C17" s="464"/>
      <c r="D17" s="219" t="s">
        <v>71</v>
      </c>
      <c r="E17" s="510"/>
      <c r="F17" s="510"/>
      <c r="G17" s="509"/>
      <c r="H17" s="509">
        <f t="shared" ref="H17:H80" si="2">+G17-F17</f>
        <v>0</v>
      </c>
      <c r="I17" s="510">
        <f t="shared" si="1"/>
        <v>0</v>
      </c>
      <c r="J17" s="510"/>
      <c r="K17" s="510"/>
      <c r="L17" s="510"/>
    </row>
    <row r="18" spans="1:12" s="212" customFormat="1" ht="14.25">
      <c r="A18" s="656"/>
      <c r="B18" s="669"/>
      <c r="C18" s="469"/>
      <c r="D18" s="426" t="s">
        <v>408</v>
      </c>
      <c r="E18" s="548">
        <f>SUM(E20:E22)</f>
        <v>13852943.029999999</v>
      </c>
      <c r="F18" s="548">
        <f>SUM(F20:F22)</f>
        <v>15126294.199999996</v>
      </c>
      <c r="G18" s="548">
        <f>SUM(G20:G22)</f>
        <v>15208304.400000002</v>
      </c>
      <c r="H18" s="548">
        <f t="shared" si="2"/>
        <v>82010.200000006706</v>
      </c>
      <c r="I18" s="548">
        <f t="shared" si="1"/>
        <v>1355361.3700000029</v>
      </c>
      <c r="J18" s="548"/>
      <c r="K18" s="548">
        <f>SUM(K20:K22)</f>
        <v>15308237.6</v>
      </c>
      <c r="L18" s="548">
        <f>SUM(L20:L22)</f>
        <v>15446742.800000001</v>
      </c>
    </row>
    <row r="19" spans="1:12" s="212" customFormat="1">
      <c r="A19" s="477"/>
      <c r="B19" s="475"/>
      <c r="C19" s="464"/>
      <c r="D19" s="219" t="s">
        <v>71</v>
      </c>
      <c r="E19" s="510"/>
      <c r="F19" s="510"/>
      <c r="G19" s="509"/>
      <c r="H19" s="509">
        <f t="shared" si="2"/>
        <v>0</v>
      </c>
      <c r="I19" s="510">
        <f t="shared" si="1"/>
        <v>0</v>
      </c>
      <c r="J19" s="510"/>
      <c r="K19" s="510"/>
      <c r="L19" s="510"/>
    </row>
    <row r="20" spans="1:12" s="212" customFormat="1" ht="81">
      <c r="A20" s="477"/>
      <c r="B20" s="475"/>
      <c r="C20" s="470" t="s">
        <v>224</v>
      </c>
      <c r="D20" s="222" t="s">
        <v>36</v>
      </c>
      <c r="E20" s="510">
        <f t="shared" ref="E20:G22" si="3">+E100+E180+E260+E340+E420+E500+E580+E660+E740+E820+E900+E980+E1060+E1140+E1220+E1300+E1380+E1460+E1540+E1940+E1700+E1620+E1780+E1860+E2020+E2100</f>
        <v>12191827.729999999</v>
      </c>
      <c r="F20" s="510">
        <f t="shared" si="3"/>
        <v>13951805.999999996</v>
      </c>
      <c r="G20" s="510">
        <f t="shared" si="3"/>
        <v>14183860.200000001</v>
      </c>
      <c r="H20" s="510">
        <f t="shared" si="2"/>
        <v>232054.20000000484</v>
      </c>
      <c r="I20" s="510">
        <f t="shared" si="1"/>
        <v>1992032.4700000025</v>
      </c>
      <c r="J20" s="510" t="s">
        <v>462</v>
      </c>
      <c r="K20" s="510">
        <f t="shared" ref="K20:L22" si="4">+K100+K180+K260+K340+K420+K500+K580+K660+K740+K820+K900+K980+K1060+K1140+K1220+K1300+K1380+K1460+K1540+K1940+K1700+K1620+K1780+K1860+K2020+K2100</f>
        <v>14272248.699999999</v>
      </c>
      <c r="L20" s="510">
        <f t="shared" si="4"/>
        <v>14400354.700000001</v>
      </c>
    </row>
    <row r="21" spans="1:12" s="214" customFormat="1" ht="67.5">
      <c r="A21" s="477"/>
      <c r="B21" s="475"/>
      <c r="C21" s="470" t="s">
        <v>225</v>
      </c>
      <c r="D21" s="223" t="s">
        <v>37</v>
      </c>
      <c r="E21" s="510">
        <f t="shared" si="3"/>
        <v>1304175.3999999997</v>
      </c>
      <c r="F21" s="510">
        <f t="shared" si="3"/>
        <v>717937.1</v>
      </c>
      <c r="G21" s="510">
        <f t="shared" si="3"/>
        <v>574213.89999999991</v>
      </c>
      <c r="H21" s="510">
        <f t="shared" si="2"/>
        <v>-143723.20000000007</v>
      </c>
      <c r="I21" s="510">
        <f t="shared" si="1"/>
        <v>-729961.49999999977</v>
      </c>
      <c r="J21" s="510" t="s">
        <v>464</v>
      </c>
      <c r="K21" s="510">
        <f t="shared" si="4"/>
        <v>576510.39999999991</v>
      </c>
      <c r="L21" s="510">
        <f t="shared" si="4"/>
        <v>579088.1</v>
      </c>
    </row>
    <row r="22" spans="1:12" s="214" customFormat="1" ht="67.5">
      <c r="A22" s="477"/>
      <c r="B22" s="475"/>
      <c r="C22" s="470" t="s">
        <v>226</v>
      </c>
      <c r="D22" s="223" t="s">
        <v>38</v>
      </c>
      <c r="E22" s="510">
        <f t="shared" si="3"/>
        <v>356939.9</v>
      </c>
      <c r="F22" s="510">
        <f t="shared" si="3"/>
        <v>456551.10000000009</v>
      </c>
      <c r="G22" s="510">
        <f t="shared" si="3"/>
        <v>450230.29999999993</v>
      </c>
      <c r="H22" s="510">
        <f t="shared" si="2"/>
        <v>-6320.800000000163</v>
      </c>
      <c r="I22" s="510">
        <f t="shared" si="1"/>
        <v>93290.399999999907</v>
      </c>
      <c r="J22" s="510" t="s">
        <v>463</v>
      </c>
      <c r="K22" s="510">
        <f t="shared" si="4"/>
        <v>459478.5</v>
      </c>
      <c r="L22" s="510">
        <f t="shared" si="4"/>
        <v>467300.00000000012</v>
      </c>
    </row>
    <row r="23" spans="1:12" s="214" customFormat="1" ht="14.25">
      <c r="A23" s="477"/>
      <c r="B23" s="475"/>
      <c r="C23" s="471"/>
      <c r="D23" s="427"/>
      <c r="E23" s="511"/>
      <c r="F23" s="511"/>
      <c r="G23" s="511"/>
      <c r="H23" s="511"/>
      <c r="I23" s="511"/>
      <c r="J23" s="511"/>
      <c r="K23" s="511"/>
      <c r="L23" s="511"/>
    </row>
    <row r="24" spans="1:12" s="214" customFormat="1" ht="81">
      <c r="A24" s="477"/>
      <c r="B24" s="475"/>
      <c r="C24" s="472">
        <v>4212</v>
      </c>
      <c r="D24" s="426" t="s">
        <v>39</v>
      </c>
      <c r="E24" s="548">
        <f>E26+E27+E28</f>
        <v>302587.63999999996</v>
      </c>
      <c r="F24" s="548">
        <f>F26+F27+F28</f>
        <v>411783.1</v>
      </c>
      <c r="G24" s="548">
        <f>G26+G27+G28</f>
        <v>386233.59999999998</v>
      </c>
      <c r="H24" s="548">
        <f t="shared" si="2"/>
        <v>-25549.5</v>
      </c>
      <c r="I24" s="548">
        <f t="shared" si="1"/>
        <v>83645.960000000021</v>
      </c>
      <c r="J24" s="548" t="s">
        <v>455</v>
      </c>
      <c r="K24" s="548">
        <f>K26+K27+K28</f>
        <v>386233.59999999998</v>
      </c>
      <c r="L24" s="548">
        <f>L26+L27+L28</f>
        <v>386233.59999999998</v>
      </c>
    </row>
    <row r="25" spans="1:12" s="214" customFormat="1">
      <c r="A25" s="477"/>
      <c r="B25" s="475"/>
      <c r="C25" s="470"/>
      <c r="D25" s="219" t="s">
        <v>71</v>
      </c>
      <c r="E25" s="508"/>
      <c r="F25" s="508"/>
      <c r="G25" s="508"/>
      <c r="H25" s="508">
        <f t="shared" si="2"/>
        <v>0</v>
      </c>
      <c r="I25" s="508">
        <f t="shared" si="1"/>
        <v>0</v>
      </c>
      <c r="J25" s="508"/>
      <c r="K25" s="508"/>
      <c r="L25" s="508"/>
    </row>
    <row r="26" spans="1:12" s="214" customFormat="1">
      <c r="A26" s="477"/>
      <c r="B26" s="475"/>
      <c r="C26" s="470"/>
      <c r="D26" s="219" t="s">
        <v>39</v>
      </c>
      <c r="E26" s="510">
        <f t="shared" ref="E26:G28" si="5">+E106+E186+E266+E346+E426+E506+E586+E666+E746+E826+E906+E986+E1066+E1146+E1226+E1306+E1386+E1466+E1546+E1946+E1706+E1626+E1786+E1866+E2026+E2106</f>
        <v>180611.25999999995</v>
      </c>
      <c r="F26" s="510">
        <f t="shared" si="5"/>
        <v>241991.3</v>
      </c>
      <c r="G26" s="510">
        <f t="shared" si="5"/>
        <v>222429.7</v>
      </c>
      <c r="H26" s="508">
        <f t="shared" si="2"/>
        <v>-19561.599999999977</v>
      </c>
      <c r="I26" s="508">
        <f t="shared" si="1"/>
        <v>41818.440000000061</v>
      </c>
      <c r="J26" s="508"/>
      <c r="K26" s="510">
        <f t="shared" ref="K26:L28" si="6">+K106+K186+K266+K346+K426+K506+K586+K666+K746+K826+K906+K986+K1066+K1146+K1226+K1306+K1386+K1466+K1546+K1946+K1706+K1626+K1786+K1866+K2026+K2106</f>
        <v>222429.7</v>
      </c>
      <c r="L26" s="510">
        <f t="shared" si="6"/>
        <v>222429.7</v>
      </c>
    </row>
    <row r="27" spans="1:12" s="214" customFormat="1" ht="27">
      <c r="A27" s="477"/>
      <c r="B27" s="475"/>
      <c r="C27" s="470"/>
      <c r="D27" s="219" t="s">
        <v>233</v>
      </c>
      <c r="E27" s="510">
        <f t="shared" si="5"/>
        <v>10134.57</v>
      </c>
      <c r="F27" s="510">
        <f t="shared" si="5"/>
        <v>0</v>
      </c>
      <c r="G27" s="510">
        <f t="shared" si="5"/>
        <v>6058.7</v>
      </c>
      <c r="H27" s="508">
        <f t="shared" si="2"/>
        <v>6058.7</v>
      </c>
      <c r="I27" s="508">
        <f t="shared" si="1"/>
        <v>-4075.87</v>
      </c>
      <c r="J27" s="508"/>
      <c r="K27" s="510">
        <f t="shared" si="6"/>
        <v>6058.7</v>
      </c>
      <c r="L27" s="510">
        <f t="shared" si="6"/>
        <v>6058.7</v>
      </c>
    </row>
    <row r="28" spans="1:12" s="214" customFormat="1">
      <c r="A28" s="477"/>
      <c r="B28" s="475"/>
      <c r="C28" s="470"/>
      <c r="D28" s="219" t="s">
        <v>332</v>
      </c>
      <c r="E28" s="510">
        <f t="shared" si="5"/>
        <v>111841.81</v>
      </c>
      <c r="F28" s="510">
        <f t="shared" si="5"/>
        <v>169791.8</v>
      </c>
      <c r="G28" s="510">
        <f t="shared" si="5"/>
        <v>157745.19999999998</v>
      </c>
      <c r="H28" s="508">
        <f t="shared" si="2"/>
        <v>-12046.600000000006</v>
      </c>
      <c r="I28" s="508">
        <f t="shared" si="1"/>
        <v>45903.389999999985</v>
      </c>
      <c r="J28" s="508"/>
      <c r="K28" s="510">
        <f t="shared" si="6"/>
        <v>157745.19999999998</v>
      </c>
      <c r="L28" s="510">
        <f t="shared" si="6"/>
        <v>157745.19999999998</v>
      </c>
    </row>
    <row r="29" spans="1:12" s="214" customFormat="1" ht="94.5">
      <c r="A29" s="477"/>
      <c r="B29" s="475"/>
      <c r="C29" s="472">
        <v>4213</v>
      </c>
      <c r="D29" s="426" t="s">
        <v>40</v>
      </c>
      <c r="E29" s="548">
        <f>E31+E32</f>
        <v>16746.399999999998</v>
      </c>
      <c r="F29" s="548">
        <f>F31+F32</f>
        <v>37271</v>
      </c>
      <c r="G29" s="548">
        <f>G31+G32</f>
        <v>36612.400000000001</v>
      </c>
      <c r="H29" s="548">
        <f t="shared" si="2"/>
        <v>-658.59999999999854</v>
      </c>
      <c r="I29" s="548">
        <f t="shared" si="1"/>
        <v>19866.000000000004</v>
      </c>
      <c r="J29" s="548" t="s">
        <v>454</v>
      </c>
      <c r="K29" s="548">
        <f>K31+K32</f>
        <v>36612.400000000001</v>
      </c>
      <c r="L29" s="548">
        <f>L31+L32</f>
        <v>36612.400000000001</v>
      </c>
    </row>
    <row r="30" spans="1:12" s="214" customFormat="1">
      <c r="A30" s="477"/>
      <c r="B30" s="475"/>
      <c r="C30" s="470"/>
      <c r="D30" s="219" t="s">
        <v>71</v>
      </c>
      <c r="E30" s="508"/>
      <c r="F30" s="508"/>
      <c r="G30" s="508"/>
      <c r="H30" s="508">
        <f t="shared" si="2"/>
        <v>0</v>
      </c>
      <c r="I30" s="508">
        <f t="shared" si="1"/>
        <v>0</v>
      </c>
      <c r="J30" s="508"/>
      <c r="K30" s="508"/>
      <c r="L30" s="508"/>
    </row>
    <row r="31" spans="1:12" s="214" customFormat="1" ht="27">
      <c r="A31" s="477"/>
      <c r="B31" s="475"/>
      <c r="C31" s="470"/>
      <c r="D31" s="225" t="s">
        <v>41</v>
      </c>
      <c r="E31" s="510">
        <f t="shared" ref="E31:G36" si="7">+E111+E191+E271+E351+E431+E511+E591+E671+E751+E831+E911+E991+E1071+E1151+E1231+E1311+E1391+E1471+E1551+E1951+E1711+E1631+E1791+E1871+E2031+E2111</f>
        <v>16746.399999999998</v>
      </c>
      <c r="F31" s="510">
        <f t="shared" si="7"/>
        <v>30818.100000000002</v>
      </c>
      <c r="G31" s="510">
        <f t="shared" si="7"/>
        <v>30764.3</v>
      </c>
      <c r="H31" s="508">
        <f t="shared" si="2"/>
        <v>-53.80000000000291</v>
      </c>
      <c r="I31" s="508">
        <f t="shared" si="1"/>
        <v>14017.900000000001</v>
      </c>
      <c r="J31" s="508"/>
      <c r="K31" s="510">
        <f t="shared" ref="K31:L36" si="8">+K111+K191+K271+K351+K431+K511+K591+K671+K751+K831+K911+K991+K1071+K1151+K1231+K1311+K1391+K1471+K1551+K1951+K1711+K1631+K1791+K1871+K2031+K2111</f>
        <v>30764.3</v>
      </c>
      <c r="L31" s="510">
        <f t="shared" si="8"/>
        <v>30764.3</v>
      </c>
    </row>
    <row r="32" spans="1:12" s="214" customFormat="1" ht="54">
      <c r="A32" s="477"/>
      <c r="B32" s="475"/>
      <c r="C32" s="470"/>
      <c r="D32" s="225" t="s">
        <v>227</v>
      </c>
      <c r="E32" s="510">
        <f t="shared" si="7"/>
        <v>0</v>
      </c>
      <c r="F32" s="510">
        <f t="shared" si="7"/>
        <v>6452.9000000000005</v>
      </c>
      <c r="G32" s="510">
        <f t="shared" si="7"/>
        <v>5848.1</v>
      </c>
      <c r="H32" s="508">
        <f t="shared" si="2"/>
        <v>-604.80000000000018</v>
      </c>
      <c r="I32" s="508">
        <f t="shared" si="1"/>
        <v>5848.1</v>
      </c>
      <c r="J32" s="508" t="s">
        <v>448</v>
      </c>
      <c r="K32" s="510">
        <f t="shared" si="8"/>
        <v>5848.1</v>
      </c>
      <c r="L32" s="510">
        <f t="shared" si="8"/>
        <v>5848.1</v>
      </c>
    </row>
    <row r="33" spans="1:12" s="214" customFormat="1" ht="27">
      <c r="A33" s="477"/>
      <c r="B33" s="475"/>
      <c r="C33" s="470">
        <v>4214</v>
      </c>
      <c r="D33" s="224" t="s">
        <v>42</v>
      </c>
      <c r="E33" s="510">
        <f t="shared" si="7"/>
        <v>1295693.3999999999</v>
      </c>
      <c r="F33" s="510">
        <f t="shared" si="7"/>
        <v>1149353.4000000001</v>
      </c>
      <c r="G33" s="510">
        <f t="shared" si="7"/>
        <v>1271476.3</v>
      </c>
      <c r="H33" s="508">
        <f t="shared" si="2"/>
        <v>122122.89999999991</v>
      </c>
      <c r="I33" s="508">
        <f t="shared" si="1"/>
        <v>-24217.09999999986</v>
      </c>
      <c r="J33" s="508" t="s">
        <v>465</v>
      </c>
      <c r="K33" s="510">
        <f t="shared" si="8"/>
        <v>1271476.3</v>
      </c>
      <c r="L33" s="510">
        <f t="shared" si="8"/>
        <v>1271476.3</v>
      </c>
    </row>
    <row r="34" spans="1:12" s="212" customFormat="1" ht="14.25">
      <c r="A34" s="477"/>
      <c r="B34" s="475"/>
      <c r="C34" s="470">
        <v>4215</v>
      </c>
      <c r="D34" s="224" t="s">
        <v>43</v>
      </c>
      <c r="E34" s="510">
        <f t="shared" si="7"/>
        <v>1037</v>
      </c>
      <c r="F34" s="510">
        <f t="shared" si="7"/>
        <v>1320</v>
      </c>
      <c r="G34" s="510">
        <f t="shared" si="7"/>
        <v>1598</v>
      </c>
      <c r="H34" s="508">
        <f t="shared" si="2"/>
        <v>278</v>
      </c>
      <c r="I34" s="508">
        <f t="shared" si="1"/>
        <v>561</v>
      </c>
      <c r="J34" s="508" t="s">
        <v>449</v>
      </c>
      <c r="K34" s="510">
        <f t="shared" si="8"/>
        <v>1598</v>
      </c>
      <c r="L34" s="510">
        <f t="shared" si="8"/>
        <v>1598</v>
      </c>
    </row>
    <row r="35" spans="1:12" s="146" customFormat="1" ht="28.5">
      <c r="A35" s="477"/>
      <c r="B35" s="475"/>
      <c r="C35" s="470">
        <v>4216</v>
      </c>
      <c r="D35" s="224" t="s">
        <v>44</v>
      </c>
      <c r="E35" s="510">
        <f t="shared" si="7"/>
        <v>0</v>
      </c>
      <c r="F35" s="510">
        <f t="shared" si="7"/>
        <v>0</v>
      </c>
      <c r="G35" s="510">
        <f t="shared" si="7"/>
        <v>0</v>
      </c>
      <c r="H35" s="508">
        <f t="shared" si="2"/>
        <v>0</v>
      </c>
      <c r="I35" s="508">
        <f t="shared" si="1"/>
        <v>0</v>
      </c>
      <c r="J35" s="508"/>
      <c r="K35" s="510">
        <f t="shared" si="8"/>
        <v>0</v>
      </c>
      <c r="L35" s="510">
        <f t="shared" si="8"/>
        <v>0</v>
      </c>
    </row>
    <row r="36" spans="1:12" s="146" customFormat="1" ht="14.25">
      <c r="A36" s="477"/>
      <c r="B36" s="475"/>
      <c r="C36" s="470">
        <v>4217</v>
      </c>
      <c r="D36" s="224" t="s">
        <v>45</v>
      </c>
      <c r="E36" s="510">
        <f t="shared" si="7"/>
        <v>0</v>
      </c>
      <c r="F36" s="510">
        <f t="shared" si="7"/>
        <v>0</v>
      </c>
      <c r="G36" s="510">
        <f t="shared" si="7"/>
        <v>0</v>
      </c>
      <c r="H36" s="508">
        <f t="shared" si="2"/>
        <v>0</v>
      </c>
      <c r="I36" s="508">
        <f t="shared" si="1"/>
        <v>0</v>
      </c>
      <c r="J36" s="508"/>
      <c r="K36" s="510">
        <f t="shared" si="8"/>
        <v>0</v>
      </c>
      <c r="L36" s="510">
        <f t="shared" si="8"/>
        <v>0</v>
      </c>
    </row>
    <row r="37" spans="1:12" s="146" customFormat="1" ht="40.5">
      <c r="A37" s="477"/>
      <c r="B37" s="475"/>
      <c r="C37" s="472"/>
      <c r="D37" s="426" t="s">
        <v>356</v>
      </c>
      <c r="E37" s="548">
        <f>E39+E40</f>
        <v>7779.83</v>
      </c>
      <c r="F37" s="548">
        <f>F39+F40</f>
        <v>37217.9</v>
      </c>
      <c r="G37" s="548">
        <f>G39+G40</f>
        <v>48886.49912</v>
      </c>
      <c r="H37" s="548">
        <f t="shared" si="2"/>
        <v>11668.599119999999</v>
      </c>
      <c r="I37" s="548">
        <f t="shared" si="1"/>
        <v>41106.669119999999</v>
      </c>
      <c r="J37" s="548" t="s">
        <v>450</v>
      </c>
      <c r="K37" s="548">
        <f>K39+K40</f>
        <v>48886.49912</v>
      </c>
      <c r="L37" s="548">
        <f>L39+L40</f>
        <v>48886.49912</v>
      </c>
    </row>
    <row r="38" spans="1:12" s="146" customFormat="1">
      <c r="A38" s="477"/>
      <c r="B38" s="475"/>
      <c r="C38" s="470"/>
      <c r="D38" s="219" t="s">
        <v>71</v>
      </c>
      <c r="E38" s="509"/>
      <c r="F38" s="509"/>
      <c r="G38" s="509"/>
      <c r="H38" s="509">
        <f t="shared" si="2"/>
        <v>0</v>
      </c>
      <c r="I38" s="509">
        <f t="shared" si="1"/>
        <v>0</v>
      </c>
      <c r="J38" s="509"/>
      <c r="K38" s="509"/>
      <c r="L38" s="509"/>
    </row>
    <row r="39" spans="1:12" s="146" customFormat="1">
      <c r="A39" s="477"/>
      <c r="B39" s="475"/>
      <c r="C39" s="470">
        <v>4221</v>
      </c>
      <c r="D39" s="219" t="s">
        <v>46</v>
      </c>
      <c r="E39" s="510">
        <f t="shared" ref="E39:G50" si="9">+E119+E199+E279+E359+E439+E519+E599+E679+E759+E839+E919+E999+E1079+E1159+E1239+E1319+E1399+E1479+E1559+E1959+E1719+E1639+E1799+E1879+E2039+E2119</f>
        <v>4696.7999999999993</v>
      </c>
      <c r="F39" s="510">
        <f t="shared" si="9"/>
        <v>32217.9</v>
      </c>
      <c r="G39" s="510">
        <f t="shared" si="9"/>
        <v>33886.5</v>
      </c>
      <c r="H39" s="509">
        <f t="shared" si="2"/>
        <v>1668.5999999999985</v>
      </c>
      <c r="I39" s="509">
        <f t="shared" si="1"/>
        <v>29189.7</v>
      </c>
      <c r="J39" s="509"/>
      <c r="K39" s="510">
        <f t="shared" ref="K39:L50" si="10">+K119+K199+K279+K359+K439+K519+K599+K679+K759+K839+K919+K999+K1079+K1159+K1239+K1319+K1399+K1479+K1559+K1959+K1719+K1639+K1799+K1879+K2039+K2119</f>
        <v>33886.5</v>
      </c>
      <c r="L39" s="510">
        <f t="shared" si="10"/>
        <v>33886.5</v>
      </c>
    </row>
    <row r="40" spans="1:12" s="146" customFormat="1" ht="27">
      <c r="A40" s="477"/>
      <c r="B40" s="475"/>
      <c r="C40" s="470">
        <v>4222</v>
      </c>
      <c r="D40" s="219" t="s">
        <v>47</v>
      </c>
      <c r="E40" s="510">
        <f t="shared" si="9"/>
        <v>3083.03</v>
      </c>
      <c r="F40" s="510">
        <f t="shared" si="9"/>
        <v>5000</v>
      </c>
      <c r="G40" s="510">
        <f t="shared" si="9"/>
        <v>14999.999120000002</v>
      </c>
      <c r="H40" s="509">
        <f t="shared" si="2"/>
        <v>9999.9991200000022</v>
      </c>
      <c r="I40" s="509">
        <f t="shared" si="1"/>
        <v>11916.969120000002</v>
      </c>
      <c r="J40" s="509"/>
      <c r="K40" s="510">
        <f t="shared" si="10"/>
        <v>14999.999120000002</v>
      </c>
      <c r="L40" s="510">
        <f t="shared" si="10"/>
        <v>14999.999120000002</v>
      </c>
    </row>
    <row r="41" spans="1:12" s="214" customFormat="1" ht="94.5">
      <c r="A41" s="477"/>
      <c r="B41" s="475"/>
      <c r="C41" s="470">
        <v>4231</v>
      </c>
      <c r="D41" s="220" t="s">
        <v>48</v>
      </c>
      <c r="E41" s="510">
        <f t="shared" si="9"/>
        <v>47986.98000000001</v>
      </c>
      <c r="F41" s="510">
        <f t="shared" si="9"/>
        <v>75871</v>
      </c>
      <c r="G41" s="510">
        <f t="shared" si="9"/>
        <v>88366.3</v>
      </c>
      <c r="H41" s="509">
        <f t="shared" si="2"/>
        <v>12495.300000000003</v>
      </c>
      <c r="I41" s="509">
        <f t="shared" si="1"/>
        <v>40379.319999999992</v>
      </c>
      <c r="J41" s="509" t="s">
        <v>474</v>
      </c>
      <c r="K41" s="510">
        <f t="shared" si="10"/>
        <v>88366.3</v>
      </c>
      <c r="L41" s="510">
        <f t="shared" si="10"/>
        <v>88366.3</v>
      </c>
    </row>
    <row r="42" spans="1:12" s="214" customFormat="1" ht="27">
      <c r="A42" s="477"/>
      <c r="B42" s="475"/>
      <c r="C42" s="470">
        <v>4232</v>
      </c>
      <c r="D42" s="220" t="s">
        <v>49</v>
      </c>
      <c r="E42" s="510">
        <f t="shared" si="9"/>
        <v>56844</v>
      </c>
      <c r="F42" s="510">
        <f t="shared" si="9"/>
        <v>80388</v>
      </c>
      <c r="G42" s="510">
        <f t="shared" si="9"/>
        <v>88963.199999999997</v>
      </c>
      <c r="H42" s="509">
        <f t="shared" si="2"/>
        <v>8575.1999999999971</v>
      </c>
      <c r="I42" s="509">
        <f t="shared" si="1"/>
        <v>32119.199999999997</v>
      </c>
      <c r="J42" s="557" t="s">
        <v>467</v>
      </c>
      <c r="K42" s="510">
        <f t="shared" si="10"/>
        <v>88963.199999999997</v>
      </c>
      <c r="L42" s="510">
        <f t="shared" si="10"/>
        <v>88963.199999999997</v>
      </c>
    </row>
    <row r="43" spans="1:12" s="214" customFormat="1" ht="28.5">
      <c r="A43" s="477"/>
      <c r="B43" s="475"/>
      <c r="C43" s="470">
        <v>4233</v>
      </c>
      <c r="D43" s="220" t="s">
        <v>322</v>
      </c>
      <c r="E43" s="510">
        <f t="shared" si="9"/>
        <v>0</v>
      </c>
      <c r="F43" s="510">
        <f t="shared" si="9"/>
        <v>0</v>
      </c>
      <c r="G43" s="510">
        <f t="shared" si="9"/>
        <v>0</v>
      </c>
      <c r="H43" s="509">
        <f t="shared" si="2"/>
        <v>0</v>
      </c>
      <c r="I43" s="509">
        <f t="shared" si="1"/>
        <v>0</v>
      </c>
      <c r="J43" s="549"/>
      <c r="K43" s="510">
        <f t="shared" si="10"/>
        <v>0</v>
      </c>
      <c r="L43" s="510">
        <f t="shared" si="10"/>
        <v>0</v>
      </c>
    </row>
    <row r="44" spans="1:12" s="214" customFormat="1" ht="67.5">
      <c r="A44" s="477"/>
      <c r="B44" s="475"/>
      <c r="C44" s="470">
        <v>4234</v>
      </c>
      <c r="D44" s="220" t="s">
        <v>50</v>
      </c>
      <c r="E44" s="510">
        <f t="shared" si="9"/>
        <v>12734.57</v>
      </c>
      <c r="F44" s="510">
        <f t="shared" si="9"/>
        <v>17898.837999999996</v>
      </c>
      <c r="G44" s="510">
        <f t="shared" si="9"/>
        <v>17795.865000000002</v>
      </c>
      <c r="H44" s="508">
        <f t="shared" si="2"/>
        <v>-102.9729999999945</v>
      </c>
      <c r="I44" s="508">
        <f t="shared" si="1"/>
        <v>5061.2950000000019</v>
      </c>
      <c r="J44" s="508" t="s">
        <v>466</v>
      </c>
      <c r="K44" s="510">
        <f t="shared" si="10"/>
        <v>17795.865000000002</v>
      </c>
      <c r="L44" s="510">
        <f t="shared" si="10"/>
        <v>17795.865000000002</v>
      </c>
    </row>
    <row r="45" spans="1:12" s="212" customFormat="1" ht="81">
      <c r="A45" s="477"/>
      <c r="B45" s="475"/>
      <c r="C45" s="470">
        <v>4235</v>
      </c>
      <c r="D45" s="220" t="s">
        <v>51</v>
      </c>
      <c r="E45" s="510">
        <f t="shared" si="9"/>
        <v>7499</v>
      </c>
      <c r="F45" s="510">
        <f t="shared" si="9"/>
        <v>20927.400000000001</v>
      </c>
      <c r="G45" s="510">
        <f t="shared" si="9"/>
        <v>38750</v>
      </c>
      <c r="H45" s="508">
        <f t="shared" si="2"/>
        <v>17822.599999999999</v>
      </c>
      <c r="I45" s="508">
        <f t="shared" si="1"/>
        <v>31251</v>
      </c>
      <c r="J45" s="509" t="s">
        <v>468</v>
      </c>
      <c r="K45" s="510">
        <f t="shared" si="10"/>
        <v>38750</v>
      </c>
      <c r="L45" s="510">
        <f t="shared" si="10"/>
        <v>38750</v>
      </c>
    </row>
    <row r="46" spans="1:12" s="214" customFormat="1" ht="28.5">
      <c r="A46" s="477"/>
      <c r="B46" s="475"/>
      <c r="C46" s="470">
        <v>4236</v>
      </c>
      <c r="D46" s="220" t="s">
        <v>52</v>
      </c>
      <c r="E46" s="510">
        <f t="shared" si="9"/>
        <v>0</v>
      </c>
      <c r="F46" s="510">
        <f t="shared" si="9"/>
        <v>0</v>
      </c>
      <c r="G46" s="510">
        <f t="shared" si="9"/>
        <v>0</v>
      </c>
      <c r="H46" s="508">
        <f t="shared" si="2"/>
        <v>0</v>
      </c>
      <c r="I46" s="508">
        <f t="shared" si="1"/>
        <v>0</v>
      </c>
      <c r="J46" s="508"/>
      <c r="K46" s="510">
        <f t="shared" si="10"/>
        <v>0</v>
      </c>
      <c r="L46" s="510">
        <f t="shared" si="10"/>
        <v>0</v>
      </c>
    </row>
    <row r="47" spans="1:12" s="212" customFormat="1" ht="81">
      <c r="A47" s="477"/>
      <c r="B47" s="475"/>
      <c r="C47" s="470">
        <v>4237</v>
      </c>
      <c r="D47" s="220" t="s">
        <v>53</v>
      </c>
      <c r="E47" s="510">
        <f t="shared" si="9"/>
        <v>25948.42</v>
      </c>
      <c r="F47" s="510">
        <f t="shared" si="9"/>
        <v>2000</v>
      </c>
      <c r="G47" s="510">
        <f t="shared" si="9"/>
        <v>26500</v>
      </c>
      <c r="H47" s="508">
        <f t="shared" si="2"/>
        <v>24500</v>
      </c>
      <c r="I47" s="508">
        <f t="shared" si="1"/>
        <v>551.58000000000175</v>
      </c>
      <c r="J47" s="508" t="s">
        <v>475</v>
      </c>
      <c r="K47" s="510">
        <f t="shared" si="10"/>
        <v>26500</v>
      </c>
      <c r="L47" s="510">
        <f t="shared" si="10"/>
        <v>26500</v>
      </c>
    </row>
    <row r="48" spans="1:12" s="212" customFormat="1" ht="121.5">
      <c r="A48" s="477"/>
      <c r="B48" s="475"/>
      <c r="C48" s="470">
        <v>4239</v>
      </c>
      <c r="D48" s="218" t="s">
        <v>54</v>
      </c>
      <c r="E48" s="510">
        <f t="shared" si="9"/>
        <v>17987.82</v>
      </c>
      <c r="F48" s="510">
        <f t="shared" si="9"/>
        <v>4508.8780000000006</v>
      </c>
      <c r="G48" s="510">
        <f t="shared" si="9"/>
        <v>93750.328000000009</v>
      </c>
      <c r="H48" s="510">
        <f t="shared" si="2"/>
        <v>89241.450000000012</v>
      </c>
      <c r="I48" s="510">
        <f t="shared" ref="I48:I79" si="11">G48-E48</f>
        <v>75762.508000000002</v>
      </c>
      <c r="J48" s="510" t="s">
        <v>456</v>
      </c>
      <c r="K48" s="510">
        <f t="shared" si="10"/>
        <v>93750.328000000009</v>
      </c>
      <c r="L48" s="510">
        <f t="shared" si="10"/>
        <v>93750.328000000009</v>
      </c>
    </row>
    <row r="49" spans="1:12" s="212" customFormat="1" ht="189">
      <c r="A49" s="477"/>
      <c r="B49" s="475"/>
      <c r="C49" s="470">
        <v>4241</v>
      </c>
      <c r="D49" s="220" t="s">
        <v>55</v>
      </c>
      <c r="E49" s="510">
        <f t="shared" si="9"/>
        <v>12638.75</v>
      </c>
      <c r="F49" s="510">
        <f t="shared" si="9"/>
        <v>22558.900000000005</v>
      </c>
      <c r="G49" s="510">
        <f t="shared" si="9"/>
        <v>22358.9</v>
      </c>
      <c r="H49" s="508">
        <f t="shared" si="2"/>
        <v>-200.00000000000364</v>
      </c>
      <c r="I49" s="508">
        <f t="shared" si="11"/>
        <v>9720.1500000000015</v>
      </c>
      <c r="J49" s="508" t="s">
        <v>469</v>
      </c>
      <c r="K49" s="510">
        <f t="shared" si="10"/>
        <v>22358.9</v>
      </c>
      <c r="L49" s="510">
        <f t="shared" si="10"/>
        <v>22358.9</v>
      </c>
    </row>
    <row r="50" spans="1:12" s="212" customFormat="1" ht="28.5">
      <c r="A50" s="477"/>
      <c r="B50" s="475"/>
      <c r="C50" s="470">
        <v>4251</v>
      </c>
      <c r="D50" s="218" t="s">
        <v>56</v>
      </c>
      <c r="E50" s="510">
        <f t="shared" si="9"/>
        <v>99562.46</v>
      </c>
      <c r="F50" s="510">
        <f t="shared" si="9"/>
        <v>77166.600000000006</v>
      </c>
      <c r="G50" s="510">
        <f t="shared" si="9"/>
        <v>69630.312000000005</v>
      </c>
      <c r="H50" s="510">
        <f t="shared" si="2"/>
        <v>-7536.2880000000005</v>
      </c>
      <c r="I50" s="510">
        <f t="shared" si="11"/>
        <v>-29932.148000000001</v>
      </c>
      <c r="J50" s="510" t="s">
        <v>470</v>
      </c>
      <c r="K50" s="510">
        <f t="shared" si="10"/>
        <v>69630.312000000005</v>
      </c>
      <c r="L50" s="510">
        <f t="shared" si="10"/>
        <v>69630.312000000005</v>
      </c>
    </row>
    <row r="51" spans="1:12" s="212" customFormat="1" ht="28.5">
      <c r="A51" s="477"/>
      <c r="B51" s="475"/>
      <c r="C51" s="472">
        <v>4252</v>
      </c>
      <c r="D51" s="426" t="s">
        <v>57</v>
      </c>
      <c r="E51" s="548">
        <f>E53+E54</f>
        <v>14910.7</v>
      </c>
      <c r="F51" s="548">
        <f>F53+F54</f>
        <v>17890</v>
      </c>
      <c r="G51" s="548">
        <f>G53+G54</f>
        <v>17890</v>
      </c>
      <c r="H51" s="548">
        <f t="shared" si="2"/>
        <v>0</v>
      </c>
      <c r="I51" s="548">
        <f t="shared" si="11"/>
        <v>2979.2999999999993</v>
      </c>
      <c r="J51" s="548"/>
      <c r="K51" s="548">
        <f>K53+K54</f>
        <v>17890</v>
      </c>
      <c r="L51" s="548">
        <f>L53+L54</f>
        <v>17890</v>
      </c>
    </row>
    <row r="52" spans="1:12" s="212" customFormat="1">
      <c r="A52" s="477"/>
      <c r="B52" s="475"/>
      <c r="C52" s="470"/>
      <c r="D52" s="219" t="s">
        <v>71</v>
      </c>
      <c r="E52" s="510"/>
      <c r="F52" s="510"/>
      <c r="G52" s="510"/>
      <c r="H52" s="510">
        <f t="shared" si="2"/>
        <v>0</v>
      </c>
      <c r="I52" s="510">
        <f t="shared" si="11"/>
        <v>0</v>
      </c>
      <c r="J52" s="510"/>
      <c r="K52" s="510"/>
      <c r="L52" s="510"/>
    </row>
    <row r="53" spans="1:12" s="214" customFormat="1" ht="27">
      <c r="A53" s="477"/>
      <c r="B53" s="475"/>
      <c r="C53" s="470"/>
      <c r="D53" s="226" t="s">
        <v>58</v>
      </c>
      <c r="E53" s="510">
        <f t="shared" ref="E53:G54" si="12">+E133+E213+E293+E373+E453+E533+E613+E693+E773+E853+E933+E1013+E1093+E1173+E1253+E1333+E1413+E1493+E1573+E1973+E1733+E1653+E1813+E1893+E2053+E2133</f>
        <v>7578.4000000000005</v>
      </c>
      <c r="F53" s="510">
        <f t="shared" si="12"/>
        <v>7050</v>
      </c>
      <c r="G53" s="510">
        <f t="shared" si="12"/>
        <v>7990</v>
      </c>
      <c r="H53" s="510">
        <f t="shared" si="2"/>
        <v>940</v>
      </c>
      <c r="I53" s="510">
        <f t="shared" si="11"/>
        <v>411.59999999999945</v>
      </c>
      <c r="J53" s="510" t="s">
        <v>451</v>
      </c>
      <c r="K53" s="510">
        <f>+K133+K213+K293+K373+K453+K533+K613+K693+K773+K853+K933+K1013+K1093+K1173+K1253+K1333+K1413+K1493+K1573+K1973+K1733+K1653+K1813+K1893+K2053+K2133</f>
        <v>7990</v>
      </c>
      <c r="L53" s="510">
        <f>+L133+L213+L293+L373+L453+L533+L613+L693+L773+L853+L933+L1013+L1093+L1173+L1253+L1333+L1413+L1493+L1573+L1973+L1733+L1653+L1813+L1893+L2053+L2133</f>
        <v>7990</v>
      </c>
    </row>
    <row r="54" spans="1:12" s="214" customFormat="1" ht="81">
      <c r="A54" s="477"/>
      <c r="B54" s="475"/>
      <c r="C54" s="470"/>
      <c r="D54" s="226" t="s">
        <v>59</v>
      </c>
      <c r="E54" s="510">
        <f t="shared" si="12"/>
        <v>7332.3</v>
      </c>
      <c r="F54" s="510">
        <f t="shared" si="12"/>
        <v>10840</v>
      </c>
      <c r="G54" s="510">
        <f t="shared" si="12"/>
        <v>9900</v>
      </c>
      <c r="H54" s="510">
        <f t="shared" si="2"/>
        <v>-940</v>
      </c>
      <c r="I54" s="510">
        <f t="shared" si="11"/>
        <v>2567.6999999999998</v>
      </c>
      <c r="J54" s="510" t="s">
        <v>452</v>
      </c>
      <c r="K54" s="510">
        <f>+K134+K214+K294+K374+K454+K534+K614+K694+K774+K854+K934+K1014+K1094+K1174+K1254+K1334+K1414+K1494+K1574+K1974+K1734+K1654+K1814+K1894+K2054+K2134</f>
        <v>9900</v>
      </c>
      <c r="L54" s="510">
        <f>+L134+L214+L294+L374+L454+L534+L614+L694+L774+L854+L934+L1014+L1094+L1174+L1254+L1334+L1414+L1494+L1574+L1974+L1734+L1654+L1814+L1894+L2054+L2134</f>
        <v>9900</v>
      </c>
    </row>
    <row r="55" spans="1:12" s="214" customFormat="1" ht="14.25">
      <c r="A55" s="477"/>
      <c r="B55" s="475"/>
      <c r="C55" s="472">
        <v>4261</v>
      </c>
      <c r="D55" s="426" t="s">
        <v>60</v>
      </c>
      <c r="E55" s="548">
        <f>E57+E58</f>
        <v>224464</v>
      </c>
      <c r="F55" s="548">
        <f>F57+F58</f>
        <v>406416.10000000003</v>
      </c>
      <c r="G55" s="548">
        <f>G57+G58</f>
        <v>341631.4</v>
      </c>
      <c r="H55" s="548">
        <f t="shared" si="2"/>
        <v>-64784.700000000012</v>
      </c>
      <c r="I55" s="548">
        <f t="shared" si="11"/>
        <v>117167.40000000002</v>
      </c>
      <c r="J55" s="548"/>
      <c r="K55" s="548">
        <f>K57+K58</f>
        <v>356715.74</v>
      </c>
      <c r="L55" s="548">
        <f>L57+L58</f>
        <v>342004.55699999997</v>
      </c>
    </row>
    <row r="56" spans="1:12" s="214" customFormat="1">
      <c r="A56" s="477"/>
      <c r="B56" s="475"/>
      <c r="C56" s="470"/>
      <c r="D56" s="219" t="s">
        <v>71</v>
      </c>
      <c r="E56" s="508"/>
      <c r="F56" s="508"/>
      <c r="G56" s="508"/>
      <c r="H56" s="508"/>
      <c r="I56" s="508"/>
      <c r="J56" s="508"/>
      <c r="K56" s="510"/>
      <c r="L56" s="510"/>
    </row>
    <row r="57" spans="1:12" s="214" customFormat="1" ht="27">
      <c r="A57" s="477"/>
      <c r="B57" s="475"/>
      <c r="C57" s="470"/>
      <c r="D57" s="219" t="s">
        <v>61</v>
      </c>
      <c r="E57" s="510">
        <f t="shared" ref="E57:G71" si="13">+E137+E217+E297+E377+E457+E537+E617+E697+E777+E857+E937+E1017+E1097+E1177+E1257+E1337+E1417+E1497+E1577+E1977+E1737+E1657+E1817+E1897+E2057+E2137</f>
        <v>172962.5</v>
      </c>
      <c r="F57" s="510">
        <f t="shared" si="13"/>
        <v>294300.90000000002</v>
      </c>
      <c r="G57" s="510">
        <f t="shared" si="13"/>
        <v>264870.8</v>
      </c>
      <c r="H57" s="508">
        <f t="shared" si="2"/>
        <v>-29430.100000000035</v>
      </c>
      <c r="I57" s="508">
        <f t="shared" si="11"/>
        <v>91908.299999999988</v>
      </c>
      <c r="J57" s="508" t="s">
        <v>471</v>
      </c>
      <c r="K57" s="510">
        <f t="shared" ref="K57:L71" si="14">+K137+K217+K297+K377+K457+K537+K617+K697+K777+K857+K937+K1017+K1097+K1177+K1257+K1337+K1417+K1497+K1577+K1977+K1737+K1657+K1817+K1897+K2057+K2137</f>
        <v>278114.33999999997</v>
      </c>
      <c r="L57" s="510">
        <f t="shared" si="14"/>
        <v>292020.05699999997</v>
      </c>
    </row>
    <row r="58" spans="1:12" s="214" customFormat="1" ht="148.5">
      <c r="A58" s="477"/>
      <c r="B58" s="475"/>
      <c r="C58" s="470"/>
      <c r="D58" s="219" t="s">
        <v>62</v>
      </c>
      <c r="E58" s="510">
        <f t="shared" si="13"/>
        <v>51501.5</v>
      </c>
      <c r="F58" s="510">
        <f t="shared" si="13"/>
        <v>112115.2</v>
      </c>
      <c r="G58" s="510">
        <f t="shared" si="13"/>
        <v>76760.600000000006</v>
      </c>
      <c r="H58" s="508">
        <f t="shared" si="2"/>
        <v>-35354.599999999991</v>
      </c>
      <c r="I58" s="508">
        <f t="shared" si="11"/>
        <v>25259.100000000006</v>
      </c>
      <c r="J58" s="508" t="s">
        <v>457</v>
      </c>
      <c r="K58" s="510">
        <f t="shared" si="14"/>
        <v>78601.399999999994</v>
      </c>
      <c r="L58" s="510">
        <f t="shared" si="14"/>
        <v>49984.5</v>
      </c>
    </row>
    <row r="59" spans="1:12" s="214" customFormat="1" ht="14.25">
      <c r="A59" s="477"/>
      <c r="B59" s="475"/>
      <c r="C59" s="470">
        <v>4262</v>
      </c>
      <c r="D59" s="220" t="s">
        <v>288</v>
      </c>
      <c r="E59" s="510">
        <f t="shared" si="13"/>
        <v>0</v>
      </c>
      <c r="F59" s="510">
        <f t="shared" si="13"/>
        <v>0</v>
      </c>
      <c r="G59" s="510">
        <f t="shared" si="13"/>
        <v>0</v>
      </c>
      <c r="H59" s="508">
        <f t="shared" si="2"/>
        <v>0</v>
      </c>
      <c r="I59" s="508">
        <f t="shared" si="11"/>
        <v>0</v>
      </c>
      <c r="J59" s="508"/>
      <c r="K59" s="510">
        <f t="shared" si="14"/>
        <v>0</v>
      </c>
      <c r="L59" s="510">
        <f t="shared" si="14"/>
        <v>0</v>
      </c>
    </row>
    <row r="60" spans="1:12" s="214" customFormat="1" ht="14.25">
      <c r="A60" s="477"/>
      <c r="B60" s="475"/>
      <c r="C60" s="470">
        <v>4264</v>
      </c>
      <c r="D60" s="220" t="s">
        <v>287</v>
      </c>
      <c r="E60" s="510">
        <f t="shared" si="13"/>
        <v>32168.79</v>
      </c>
      <c r="F60" s="510">
        <f t="shared" si="13"/>
        <v>34230.6</v>
      </c>
      <c r="G60" s="510">
        <f t="shared" si="13"/>
        <v>38794.699999999997</v>
      </c>
      <c r="H60" s="508">
        <f t="shared" si="2"/>
        <v>4564.0999999999985</v>
      </c>
      <c r="I60" s="508">
        <f t="shared" si="11"/>
        <v>6625.9099999999962</v>
      </c>
      <c r="J60" s="510"/>
      <c r="K60" s="510">
        <f t="shared" si="14"/>
        <v>38794.699999999997</v>
      </c>
      <c r="L60" s="510">
        <f t="shared" si="14"/>
        <v>38794.699999999997</v>
      </c>
    </row>
    <row r="61" spans="1:12" s="214" customFormat="1" ht="22.5" customHeight="1">
      <c r="A61" s="477"/>
      <c r="B61" s="475"/>
      <c r="C61" s="473">
        <v>4266</v>
      </c>
      <c r="D61" s="454" t="s">
        <v>363</v>
      </c>
      <c r="E61" s="510">
        <f t="shared" si="13"/>
        <v>0</v>
      </c>
      <c r="F61" s="510">
        <f t="shared" si="13"/>
        <v>0</v>
      </c>
      <c r="G61" s="510">
        <f t="shared" si="13"/>
        <v>0</v>
      </c>
      <c r="H61" s="508">
        <f t="shared" si="2"/>
        <v>0</v>
      </c>
      <c r="I61" s="508">
        <f t="shared" si="11"/>
        <v>0</v>
      </c>
      <c r="J61" s="508"/>
      <c r="K61" s="510">
        <f t="shared" si="14"/>
        <v>0</v>
      </c>
      <c r="L61" s="510">
        <f t="shared" si="14"/>
        <v>0</v>
      </c>
    </row>
    <row r="62" spans="1:12" s="214" customFormat="1" ht="40.5">
      <c r="A62" s="477"/>
      <c r="B62" s="475"/>
      <c r="C62" s="470">
        <v>4267</v>
      </c>
      <c r="D62" s="220" t="s">
        <v>289</v>
      </c>
      <c r="E62" s="510">
        <f t="shared" si="13"/>
        <v>27520.97</v>
      </c>
      <c r="F62" s="510">
        <f t="shared" si="13"/>
        <v>18091.8</v>
      </c>
      <c r="G62" s="510">
        <f t="shared" si="13"/>
        <v>35458.5</v>
      </c>
      <c r="H62" s="508">
        <f t="shared" si="2"/>
        <v>17366.7</v>
      </c>
      <c r="I62" s="508">
        <f t="shared" si="11"/>
        <v>7937.5299999999988</v>
      </c>
      <c r="J62" s="508" t="s">
        <v>453</v>
      </c>
      <c r="K62" s="510">
        <f t="shared" si="14"/>
        <v>35458.5</v>
      </c>
      <c r="L62" s="510">
        <f t="shared" si="14"/>
        <v>35458.5</v>
      </c>
    </row>
    <row r="63" spans="1:12" s="214" customFormat="1" ht="108">
      <c r="A63" s="477"/>
      <c r="B63" s="475"/>
      <c r="C63" s="470">
        <v>4269</v>
      </c>
      <c r="D63" s="220" t="s">
        <v>63</v>
      </c>
      <c r="E63" s="510">
        <f t="shared" si="13"/>
        <v>31500.97</v>
      </c>
      <c r="F63" s="510">
        <f t="shared" si="13"/>
        <v>15524.2</v>
      </c>
      <c r="G63" s="510">
        <f t="shared" si="13"/>
        <v>11308.1</v>
      </c>
      <c r="H63" s="508">
        <f t="shared" si="2"/>
        <v>-4216.1000000000004</v>
      </c>
      <c r="I63" s="508">
        <f t="shared" si="11"/>
        <v>-20192.870000000003</v>
      </c>
      <c r="J63" s="508" t="s">
        <v>458</v>
      </c>
      <c r="K63" s="510">
        <f t="shared" si="14"/>
        <v>11308.1</v>
      </c>
      <c r="L63" s="510">
        <f t="shared" si="14"/>
        <v>11308.1</v>
      </c>
    </row>
    <row r="64" spans="1:12" s="214" customFormat="1" ht="42.75">
      <c r="A64" s="477"/>
      <c r="B64" s="475"/>
      <c r="C64" s="470">
        <v>4511</v>
      </c>
      <c r="D64" s="218" t="s">
        <v>64</v>
      </c>
      <c r="E64" s="510">
        <f t="shared" si="13"/>
        <v>0</v>
      </c>
      <c r="F64" s="510">
        <f t="shared" si="13"/>
        <v>0</v>
      </c>
      <c r="G64" s="510">
        <f t="shared" si="13"/>
        <v>0</v>
      </c>
      <c r="H64" s="508">
        <f t="shared" si="2"/>
        <v>0</v>
      </c>
      <c r="I64" s="508">
        <f t="shared" si="11"/>
        <v>0</v>
      </c>
      <c r="J64" s="508"/>
      <c r="K64" s="510">
        <f t="shared" si="14"/>
        <v>0</v>
      </c>
      <c r="L64" s="510">
        <f t="shared" si="14"/>
        <v>0</v>
      </c>
    </row>
    <row r="65" spans="1:12" s="216" customFormat="1" ht="42.75">
      <c r="A65" s="477"/>
      <c r="B65" s="475"/>
      <c r="C65" s="470">
        <v>4621</v>
      </c>
      <c r="D65" s="218" t="s">
        <v>65</v>
      </c>
      <c r="E65" s="510">
        <f t="shared" si="13"/>
        <v>0</v>
      </c>
      <c r="F65" s="510">
        <f t="shared" si="13"/>
        <v>0</v>
      </c>
      <c r="G65" s="510">
        <f t="shared" si="13"/>
        <v>0</v>
      </c>
      <c r="H65" s="508">
        <f t="shared" si="2"/>
        <v>0</v>
      </c>
      <c r="I65" s="508">
        <f t="shared" si="11"/>
        <v>0</v>
      </c>
      <c r="J65" s="550"/>
      <c r="K65" s="510">
        <f t="shared" si="14"/>
        <v>0</v>
      </c>
      <c r="L65" s="510">
        <f t="shared" si="14"/>
        <v>0</v>
      </c>
    </row>
    <row r="66" spans="1:12" s="216" customFormat="1" ht="42.75">
      <c r="A66" s="477"/>
      <c r="B66" s="475"/>
      <c r="C66" s="470">
        <v>4631</v>
      </c>
      <c r="D66" s="218" t="s">
        <v>321</v>
      </c>
      <c r="E66" s="510">
        <f t="shared" si="13"/>
        <v>0</v>
      </c>
      <c r="F66" s="510">
        <f t="shared" si="13"/>
        <v>0</v>
      </c>
      <c r="G66" s="510">
        <f t="shared" si="13"/>
        <v>0</v>
      </c>
      <c r="H66" s="508">
        <f t="shared" si="2"/>
        <v>0</v>
      </c>
      <c r="I66" s="508">
        <f t="shared" si="11"/>
        <v>0</v>
      </c>
      <c r="J66" s="550"/>
      <c r="K66" s="510">
        <f t="shared" si="14"/>
        <v>0</v>
      </c>
      <c r="L66" s="510">
        <f t="shared" si="14"/>
        <v>0</v>
      </c>
    </row>
    <row r="67" spans="1:12" s="216" customFormat="1" ht="21.75" customHeight="1">
      <c r="A67" s="477"/>
      <c r="B67" s="475"/>
      <c r="C67" s="470">
        <v>4632</v>
      </c>
      <c r="D67" s="218" t="s">
        <v>231</v>
      </c>
      <c r="E67" s="510">
        <f t="shared" si="13"/>
        <v>0</v>
      </c>
      <c r="F67" s="510">
        <f t="shared" si="13"/>
        <v>0</v>
      </c>
      <c r="G67" s="510">
        <f t="shared" si="13"/>
        <v>0</v>
      </c>
      <c r="H67" s="508">
        <f t="shared" si="2"/>
        <v>0</v>
      </c>
      <c r="I67" s="508">
        <f t="shared" si="11"/>
        <v>0</v>
      </c>
      <c r="J67" s="508"/>
      <c r="K67" s="510">
        <f t="shared" si="14"/>
        <v>0</v>
      </c>
      <c r="L67" s="510">
        <f t="shared" si="14"/>
        <v>0</v>
      </c>
    </row>
    <row r="68" spans="1:12" s="216" customFormat="1" ht="48.75" customHeight="1">
      <c r="A68" s="477"/>
      <c r="B68" s="475"/>
      <c r="C68" s="473">
        <v>4638</v>
      </c>
      <c r="D68" s="454" t="s">
        <v>364</v>
      </c>
      <c r="E68" s="510">
        <f t="shared" si="13"/>
        <v>0</v>
      </c>
      <c r="F68" s="510">
        <f t="shared" si="13"/>
        <v>0</v>
      </c>
      <c r="G68" s="510">
        <f t="shared" si="13"/>
        <v>0</v>
      </c>
      <c r="H68" s="508">
        <f t="shared" si="2"/>
        <v>0</v>
      </c>
      <c r="I68" s="508">
        <f t="shared" si="11"/>
        <v>0</v>
      </c>
      <c r="J68" s="508"/>
      <c r="K68" s="510">
        <f t="shared" si="14"/>
        <v>0</v>
      </c>
      <c r="L68" s="510">
        <f t="shared" si="14"/>
        <v>0</v>
      </c>
    </row>
    <row r="69" spans="1:12" s="216" customFormat="1" ht="14.25">
      <c r="A69" s="477"/>
      <c r="B69" s="475"/>
      <c r="C69" s="470" t="s">
        <v>327</v>
      </c>
      <c r="D69" s="218" t="s">
        <v>328</v>
      </c>
      <c r="E69" s="510">
        <f t="shared" si="13"/>
        <v>0</v>
      </c>
      <c r="F69" s="510">
        <f t="shared" si="13"/>
        <v>0</v>
      </c>
      <c r="G69" s="510">
        <f t="shared" si="13"/>
        <v>0</v>
      </c>
      <c r="H69" s="508">
        <f t="shared" si="2"/>
        <v>0</v>
      </c>
      <c r="I69" s="508">
        <f t="shared" si="11"/>
        <v>0</v>
      </c>
      <c r="J69" s="508"/>
      <c r="K69" s="510">
        <f t="shared" si="14"/>
        <v>0</v>
      </c>
      <c r="L69" s="510">
        <f t="shared" si="14"/>
        <v>0</v>
      </c>
    </row>
    <row r="70" spans="1:12" s="216" customFormat="1" ht="189">
      <c r="A70" s="477"/>
      <c r="B70" s="475"/>
      <c r="C70" s="470">
        <v>4729</v>
      </c>
      <c r="D70" s="220" t="s">
        <v>66</v>
      </c>
      <c r="E70" s="510">
        <f t="shared" si="13"/>
        <v>70690.26999999999</v>
      </c>
      <c r="F70" s="510">
        <f t="shared" si="13"/>
        <v>120092.8</v>
      </c>
      <c r="G70" s="510">
        <f t="shared" si="13"/>
        <v>122272.8</v>
      </c>
      <c r="H70" s="508">
        <f t="shared" si="2"/>
        <v>2180</v>
      </c>
      <c r="I70" s="508">
        <f t="shared" si="11"/>
        <v>51582.530000000013</v>
      </c>
      <c r="J70" s="508" t="s">
        <v>472</v>
      </c>
      <c r="K70" s="510">
        <f t="shared" si="14"/>
        <v>122272.8</v>
      </c>
      <c r="L70" s="510">
        <f t="shared" si="14"/>
        <v>122272.8</v>
      </c>
    </row>
    <row r="71" spans="1:12" s="216" customFormat="1" ht="14.25">
      <c r="A71" s="477"/>
      <c r="B71" s="475"/>
      <c r="C71" s="470">
        <v>4822</v>
      </c>
      <c r="D71" s="220" t="s">
        <v>67</v>
      </c>
      <c r="E71" s="510">
        <f t="shared" si="13"/>
        <v>0</v>
      </c>
      <c r="F71" s="510">
        <f t="shared" si="13"/>
        <v>0</v>
      </c>
      <c r="G71" s="510">
        <f t="shared" si="13"/>
        <v>0</v>
      </c>
      <c r="H71" s="508">
        <f t="shared" si="2"/>
        <v>0</v>
      </c>
      <c r="I71" s="508">
        <f t="shared" si="11"/>
        <v>0</v>
      </c>
      <c r="J71" s="551"/>
      <c r="K71" s="510">
        <f t="shared" si="14"/>
        <v>0</v>
      </c>
      <c r="L71" s="510">
        <f t="shared" si="14"/>
        <v>0</v>
      </c>
    </row>
    <row r="72" spans="1:12" s="216" customFormat="1" ht="14.25">
      <c r="A72" s="477"/>
      <c r="B72" s="475"/>
      <c r="C72" s="472">
        <v>4823</v>
      </c>
      <c r="D72" s="426" t="s">
        <v>68</v>
      </c>
      <c r="E72" s="548">
        <f>E74+E75+E76</f>
        <v>29177.879999999997</v>
      </c>
      <c r="F72" s="548">
        <f>F74+F75+F76</f>
        <v>28198.800000000003</v>
      </c>
      <c r="G72" s="548">
        <f>G74+G75+G76</f>
        <v>31422.209600000002</v>
      </c>
      <c r="H72" s="548">
        <f t="shared" si="2"/>
        <v>3223.409599999999</v>
      </c>
      <c r="I72" s="548">
        <f t="shared" si="11"/>
        <v>2244.3296000000046</v>
      </c>
      <c r="J72" s="548"/>
      <c r="K72" s="548">
        <f>K74+K75+K76</f>
        <v>31422.209600000002</v>
      </c>
      <c r="L72" s="548">
        <f>L74+L75+L76</f>
        <v>31422.209600000002</v>
      </c>
    </row>
    <row r="73" spans="1:12" s="216" customFormat="1" ht="14.25">
      <c r="A73" s="477"/>
      <c r="B73" s="475"/>
      <c r="C73" s="470"/>
      <c r="D73" s="219" t="s">
        <v>71</v>
      </c>
      <c r="E73" s="551"/>
      <c r="F73" s="551"/>
      <c r="G73" s="508"/>
      <c r="H73" s="508">
        <f t="shared" si="2"/>
        <v>0</v>
      </c>
      <c r="I73" s="508">
        <f t="shared" si="11"/>
        <v>0</v>
      </c>
      <c r="J73" s="551"/>
      <c r="K73" s="551"/>
      <c r="L73" s="551"/>
    </row>
    <row r="74" spans="1:12" s="214" customFormat="1" ht="27">
      <c r="A74" s="477"/>
      <c r="B74" s="475"/>
      <c r="C74" s="470"/>
      <c r="D74" s="219" t="s">
        <v>230</v>
      </c>
      <c r="E74" s="510">
        <f t="shared" ref="E74:G79" si="15">+E154+E234+E314+E394+E474+E554+E634+E714+E794+E874+E954+E1034+E1114+E1194+E1274+E1354+E1434+E1514+E1594+E1994+E1754+E1674+E1834+E1914+E2074+E2154</f>
        <v>421.48999999999995</v>
      </c>
      <c r="F74" s="510">
        <f t="shared" si="15"/>
        <v>419.40000000000009</v>
      </c>
      <c r="G74" s="510">
        <f t="shared" si="15"/>
        <v>419.40000000000009</v>
      </c>
      <c r="H74" s="508">
        <f t="shared" si="2"/>
        <v>0</v>
      </c>
      <c r="I74" s="508">
        <f t="shared" si="11"/>
        <v>-2.0899999999998613</v>
      </c>
      <c r="J74" s="551"/>
      <c r="K74" s="510">
        <f t="shared" ref="K74:L79" si="16">+K154+K234+K314+K394+K474+K554+K634+K714+K794+K874+K954+K1034+K1114+K1194+K1274+K1354+K1434+K1514+K1594+K1994+K1754+K1674+K1834+K1914+K2074+K2154</f>
        <v>419.40000000000009</v>
      </c>
      <c r="L74" s="510">
        <f t="shared" si="16"/>
        <v>419.40000000000009</v>
      </c>
    </row>
    <row r="75" spans="1:12" ht="40.5">
      <c r="A75" s="477"/>
      <c r="B75" s="475"/>
      <c r="C75" s="470"/>
      <c r="D75" s="219" t="s">
        <v>228</v>
      </c>
      <c r="E75" s="510">
        <f t="shared" si="15"/>
        <v>13192.119999999999</v>
      </c>
      <c r="F75" s="510">
        <f t="shared" si="15"/>
        <v>24976.7</v>
      </c>
      <c r="G75" s="510">
        <f t="shared" si="15"/>
        <v>22115.709599999998</v>
      </c>
      <c r="H75" s="508">
        <f t="shared" si="2"/>
        <v>-2860.9904000000024</v>
      </c>
      <c r="I75" s="508">
        <f t="shared" si="11"/>
        <v>8923.5895999999993</v>
      </c>
      <c r="J75" s="508" t="s">
        <v>473</v>
      </c>
      <c r="K75" s="510">
        <f t="shared" si="16"/>
        <v>22115.709599999998</v>
      </c>
      <c r="L75" s="510">
        <f t="shared" si="16"/>
        <v>22115.709599999998</v>
      </c>
    </row>
    <row r="76" spans="1:12" ht="14.25">
      <c r="A76" s="477"/>
      <c r="B76" s="475"/>
      <c r="C76" s="470"/>
      <c r="D76" s="219" t="s">
        <v>229</v>
      </c>
      <c r="E76" s="510">
        <f t="shared" si="15"/>
        <v>15564.269999999999</v>
      </c>
      <c r="F76" s="510">
        <f t="shared" si="15"/>
        <v>2802.6999999999994</v>
      </c>
      <c r="G76" s="510">
        <f t="shared" si="15"/>
        <v>8887.1000000000022</v>
      </c>
      <c r="H76" s="508">
        <f t="shared" si="2"/>
        <v>6084.4000000000033</v>
      </c>
      <c r="I76" s="508">
        <f t="shared" si="11"/>
        <v>-6677.1699999999964</v>
      </c>
      <c r="J76" s="551"/>
      <c r="K76" s="510">
        <f t="shared" si="16"/>
        <v>8887.1000000000022</v>
      </c>
      <c r="L76" s="510">
        <f t="shared" si="16"/>
        <v>8887.1000000000022</v>
      </c>
    </row>
    <row r="77" spans="1:12" ht="31.5" customHeight="1">
      <c r="A77" s="477"/>
      <c r="B77" s="475"/>
      <c r="C77" s="473" t="s">
        <v>362</v>
      </c>
      <c r="D77" s="454" t="s">
        <v>384</v>
      </c>
      <c r="E77" s="510">
        <f t="shared" si="15"/>
        <v>0</v>
      </c>
      <c r="F77" s="510">
        <f t="shared" si="15"/>
        <v>0</v>
      </c>
      <c r="G77" s="510">
        <f t="shared" si="15"/>
        <v>0</v>
      </c>
      <c r="H77" s="508">
        <f t="shared" si="2"/>
        <v>0</v>
      </c>
      <c r="I77" s="508">
        <f t="shared" si="11"/>
        <v>0</v>
      </c>
      <c r="J77" s="551"/>
      <c r="K77" s="510">
        <f t="shared" si="16"/>
        <v>0</v>
      </c>
      <c r="L77" s="510">
        <f t="shared" si="16"/>
        <v>0</v>
      </c>
    </row>
    <row r="78" spans="1:12" s="229" customFormat="1" ht="14.25">
      <c r="A78" s="477"/>
      <c r="B78" s="475"/>
      <c r="C78" s="470">
        <v>4861</v>
      </c>
      <c r="D78" s="220" t="s">
        <v>69</v>
      </c>
      <c r="E78" s="510">
        <f t="shared" si="15"/>
        <v>0</v>
      </c>
      <c r="F78" s="510">
        <f t="shared" si="15"/>
        <v>375955.6</v>
      </c>
      <c r="G78" s="510">
        <f t="shared" si="15"/>
        <v>375127.93227439991</v>
      </c>
      <c r="H78" s="508">
        <f t="shared" si="2"/>
        <v>-827.66772560006939</v>
      </c>
      <c r="I78" s="508">
        <f t="shared" si="11"/>
        <v>375127.93227439991</v>
      </c>
      <c r="J78" s="551"/>
      <c r="K78" s="510">
        <f t="shared" si="16"/>
        <v>369546.82067439996</v>
      </c>
      <c r="L78" s="510">
        <f t="shared" si="16"/>
        <v>371658.38133440004</v>
      </c>
    </row>
    <row r="79" spans="1:12" ht="14.25">
      <c r="A79" s="478"/>
      <c r="B79" s="476"/>
      <c r="C79" s="470">
        <v>4891</v>
      </c>
      <c r="D79" s="220" t="s">
        <v>70</v>
      </c>
      <c r="E79" s="510">
        <f t="shared" si="15"/>
        <v>0</v>
      </c>
      <c r="F79" s="510">
        <f t="shared" si="15"/>
        <v>0</v>
      </c>
      <c r="G79" s="510">
        <f t="shared" si="15"/>
        <v>0</v>
      </c>
      <c r="H79" s="508">
        <f t="shared" si="2"/>
        <v>0</v>
      </c>
      <c r="I79" s="508">
        <f t="shared" si="11"/>
        <v>0</v>
      </c>
      <c r="J79" s="508"/>
      <c r="K79" s="510">
        <f t="shared" si="16"/>
        <v>0</v>
      </c>
      <c r="L79" s="510">
        <f t="shared" si="16"/>
        <v>0</v>
      </c>
    </row>
    <row r="80" spans="1:12" s="25" customFormat="1" ht="28.5">
      <c r="A80" s="651" t="s">
        <v>378</v>
      </c>
      <c r="B80" s="651"/>
      <c r="C80" s="230"/>
      <c r="D80" s="34" t="s">
        <v>72</v>
      </c>
      <c r="E80" s="552">
        <f>SUM(E82:E89)</f>
        <v>644394.81000000006</v>
      </c>
      <c r="F80" s="552">
        <f>SUM(F82:F89)</f>
        <v>1092775.6000000001</v>
      </c>
      <c r="G80" s="552">
        <f>SUM(G82:G89)</f>
        <v>758392.8</v>
      </c>
      <c r="H80" s="552">
        <f t="shared" si="2"/>
        <v>-334382.80000000005</v>
      </c>
      <c r="I80" s="552">
        <f>+I86+I87+I88+I89</f>
        <v>-260900.41000000003</v>
      </c>
      <c r="J80" s="552"/>
      <c r="K80" s="552">
        <f>SUM(K82:K89)</f>
        <v>364319.68000000005</v>
      </c>
      <c r="L80" s="552">
        <f>SUM(L82:L89)</f>
        <v>346103.69600000005</v>
      </c>
    </row>
    <row r="81" spans="1:12" s="18" customFormat="1" ht="23.25" customHeight="1">
      <c r="A81" s="506" t="s">
        <v>379</v>
      </c>
      <c r="B81" s="597" t="s">
        <v>380</v>
      </c>
      <c r="C81" s="231"/>
      <c r="D81" s="15" t="s">
        <v>71</v>
      </c>
      <c r="E81" s="553"/>
      <c r="F81" s="553"/>
      <c r="G81" s="553"/>
      <c r="H81" s="553">
        <f t="shared" ref="H81:H82" si="17">+G81-F81</f>
        <v>0</v>
      </c>
      <c r="I81" s="349">
        <f t="shared" ref="I81:I82" si="18">G81-E81</f>
        <v>0</v>
      </c>
      <c r="J81" s="553"/>
      <c r="K81" s="553"/>
      <c r="L81" s="553"/>
    </row>
    <row r="82" spans="1:12" s="18" customFormat="1" ht="28.5">
      <c r="A82" s="652">
        <v>1080</v>
      </c>
      <c r="B82" s="652"/>
      <c r="C82" s="231">
        <v>5111</v>
      </c>
      <c r="D82" s="16" t="s">
        <v>424</v>
      </c>
      <c r="E82" s="510">
        <f t="shared" ref="E82:F82" si="19">+E162+E242+E322+E402+E482+E562+E642+E722+E802+E882+E962+E1042+E1122+E1202+E1282+E1362+E1442+E1522+E1602+E2002+E1762+E1682+E1842+E1922+E2082+E2162</f>
        <v>0</v>
      </c>
      <c r="F82" s="510">
        <f t="shared" si="19"/>
        <v>0</v>
      </c>
      <c r="G82" s="510">
        <f>+G162+G242+G322+G402+G482+G562+G642+G722+G802+G882+G962+G1042+G1122+G1202+G1282+G1362+G1442+G1522+G1602+G2002+G1762+G1682+G1842+G1922+G2082+G2162</f>
        <v>0</v>
      </c>
      <c r="H82" s="349">
        <f t="shared" si="17"/>
        <v>0</v>
      </c>
      <c r="I82" s="349">
        <f t="shared" si="18"/>
        <v>0</v>
      </c>
      <c r="J82" s="553"/>
      <c r="K82" s="510">
        <f t="shared" ref="K82:L82" si="20">+K162+K242+K322+K402+K482+K562+K642+K722+K802+K882+K962+K1042+K1122+K1202+K1282+K1362+K1442+K1522+K1602+K2002+K1762+K1682+K1842+K1922+K2082+K2162</f>
        <v>0</v>
      </c>
      <c r="L82" s="510">
        <f t="shared" si="20"/>
        <v>0</v>
      </c>
    </row>
    <row r="83" spans="1:12" s="18" customFormat="1" ht="28.5">
      <c r="A83" s="653"/>
      <c r="B83" s="653"/>
      <c r="C83" s="231">
        <v>5112</v>
      </c>
      <c r="D83" s="16" t="s">
        <v>425</v>
      </c>
      <c r="E83" s="510">
        <f t="shared" ref="E83:F83" si="21">+E163+E243+E323+E403+E483+E563+E643+E723+E803+E883+E963+E1043+E1123+E1203+E1283+E1363+E1443+E1523+E1603+E2003+E1763+E1683+E1843+E1923+E2083+E2163</f>
        <v>0</v>
      </c>
      <c r="F83" s="510">
        <f t="shared" si="21"/>
        <v>425488</v>
      </c>
      <c r="G83" s="510">
        <f t="shared" ref="G83:G89" si="22">+G163+G243+G323+G403+G483+G563+G643+G723+G803+G883+G963+G1043+G1123+G1203+G1283+G1363+G1443+G1523+G1603+G2003+G1763+G1683+G1843+G1923+G2083+G2163</f>
        <v>106398.39999999999</v>
      </c>
      <c r="H83" s="349">
        <f t="shared" ref="H83:H89" si="23">+G83-F83</f>
        <v>-319089.59999999998</v>
      </c>
      <c r="I83" s="349">
        <f t="shared" ref="I83:I89" si="24">G83-E83</f>
        <v>106398.39999999999</v>
      </c>
      <c r="J83" s="553"/>
      <c r="K83" s="510">
        <f t="shared" ref="K83:L83" si="25">+K163+K243+K323+K403+K483+K563+K643+K723+K803+K883+K963+K1043+K1123+K1203+K1283+K1363+K1443+K1523+K1603+K2003+K1763+K1683+K1843+K1923+K2083+K2163</f>
        <v>0</v>
      </c>
      <c r="L83" s="510">
        <f t="shared" si="25"/>
        <v>0</v>
      </c>
    </row>
    <row r="84" spans="1:12" s="18" customFormat="1" ht="13.5" customHeight="1">
      <c r="A84" s="653"/>
      <c r="B84" s="653"/>
      <c r="C84" s="231" t="s">
        <v>426</v>
      </c>
      <c r="D84" s="16" t="s">
        <v>421</v>
      </c>
      <c r="E84" s="510">
        <f t="shared" ref="E84:F84" si="26">+E164+E244+E324+E404+E484+E564+E644+E724+E804+E884+E964+E1044+E1124+E1204+E1284+E1364+E1444+E1524+E1604+E2004+E1764+E1684+E1844+E1924+E2084+E2164</f>
        <v>0</v>
      </c>
      <c r="F84" s="510">
        <f t="shared" si="26"/>
        <v>0</v>
      </c>
      <c r="G84" s="510">
        <f t="shared" si="22"/>
        <v>0</v>
      </c>
      <c r="H84" s="349">
        <f t="shared" si="23"/>
        <v>0</v>
      </c>
      <c r="I84" s="349">
        <f t="shared" si="24"/>
        <v>0</v>
      </c>
      <c r="J84" s="553"/>
      <c r="K84" s="510">
        <f t="shared" ref="K84:L84" si="27">+K164+K244+K324+K404+K484+K564+K644+K724+K804+K884+K964+K1044+K1124+K1204+K1284+K1364+K1444+K1524+K1604+K2004+K1764+K1684+K1844+K1924+K2084+K2164</f>
        <v>0</v>
      </c>
      <c r="L84" s="510">
        <f t="shared" si="27"/>
        <v>0</v>
      </c>
    </row>
    <row r="85" spans="1:12" s="18" customFormat="1" ht="14.25">
      <c r="A85" s="653"/>
      <c r="B85" s="653"/>
      <c r="C85" s="231">
        <v>5121</v>
      </c>
      <c r="D85" s="218" t="s">
        <v>73</v>
      </c>
      <c r="E85" s="510">
        <f t="shared" ref="E85:F85" si="28">+E165+E245+E325+E405+E485+E565+E645+E725+E805+E885+E965+E1045+E1125+E1205+E1285+E1365+E1445+E1525+E1605+E2005+E1765+E1685+E1845+E1925+E2085+E2165</f>
        <v>0</v>
      </c>
      <c r="F85" s="510">
        <f t="shared" si="28"/>
        <v>20000</v>
      </c>
      <c r="G85" s="510">
        <f t="shared" si="22"/>
        <v>268500</v>
      </c>
      <c r="H85" s="349">
        <f t="shared" si="23"/>
        <v>248500</v>
      </c>
      <c r="I85" s="349">
        <f t="shared" si="24"/>
        <v>268500</v>
      </c>
      <c r="J85" s="553"/>
      <c r="K85" s="510">
        <f t="shared" ref="K85:L85" si="29">+K165+K245+K325+K405+K485+K565+K645+K725+K805+K885+K965+K1045+K1125+K1205+K1285+K1365+K1445+K1525+K1605+K2005+K1765+K1685+K1845+K1925+K2085+K2165</f>
        <v>0</v>
      </c>
      <c r="L85" s="510">
        <f t="shared" si="29"/>
        <v>0</v>
      </c>
    </row>
    <row r="86" spans="1:12" s="31" customFormat="1" ht="14.25">
      <c r="A86" s="653"/>
      <c r="B86" s="653"/>
      <c r="C86" s="208">
        <v>5122</v>
      </c>
      <c r="D86" s="19" t="s">
        <v>74</v>
      </c>
      <c r="E86" s="510">
        <f t="shared" ref="E86:F86" si="30">+E166+E246+E326+E406+E486+E566+E646+E726+E806+E886+E966+E1046+E1126+E1206+E1286+E1366+E1446+E1526+E1606+E2006+E1766+E1686+E1846+E1926+E2086+E2166</f>
        <v>636021.81000000006</v>
      </c>
      <c r="F86" s="510">
        <f t="shared" si="30"/>
        <v>647287.6</v>
      </c>
      <c r="G86" s="510">
        <f t="shared" si="22"/>
        <v>383494.40000000002</v>
      </c>
      <c r="H86" s="349">
        <f t="shared" si="23"/>
        <v>-263793.19999999995</v>
      </c>
      <c r="I86" s="349">
        <f t="shared" si="24"/>
        <v>-252527.41000000003</v>
      </c>
      <c r="J86" s="553"/>
      <c r="K86" s="510">
        <f t="shared" ref="K86:L86" si="31">+K166+K246+K326+K406+K486+K566+K646+K726+K806+K886+K966+K1046+K1126+K1206+K1286+K1366+K1446+K1526+K1606+K2006+K1766+K1686+K1846+K1926+K2086+K2166</f>
        <v>364319.68000000005</v>
      </c>
      <c r="L86" s="510">
        <f t="shared" si="31"/>
        <v>346103.69600000005</v>
      </c>
    </row>
    <row r="87" spans="1:12" s="31" customFormat="1" ht="15.75" customHeight="1">
      <c r="A87" s="653"/>
      <c r="B87" s="653"/>
      <c r="C87" s="208">
        <v>5129</v>
      </c>
      <c r="D87" s="19" t="s">
        <v>75</v>
      </c>
      <c r="E87" s="510">
        <f t="shared" ref="E87:F87" si="32">+E167+E247+E327+E407+E487+E567+E647+E727+E807+E887+E967+E1047+E1127+E1207+E1287+E1367+E1447+E1527+E1607+E2007+E1767+E1687+E1847+E1927+E2087+E2167</f>
        <v>0</v>
      </c>
      <c r="F87" s="510">
        <f t="shared" si="32"/>
        <v>0</v>
      </c>
      <c r="G87" s="510">
        <f t="shared" si="22"/>
        <v>0</v>
      </c>
      <c r="H87" s="349">
        <f t="shared" si="23"/>
        <v>0</v>
      </c>
      <c r="I87" s="349">
        <f t="shared" si="24"/>
        <v>0</v>
      </c>
      <c r="J87" s="553"/>
      <c r="K87" s="510">
        <f t="shared" ref="K87:L87" si="33">+K167+K247+K327+K407+K487+K567+K647+K727+K807+K887+K967+K1047+K1127+K1207+K1287+K1367+K1447+K1527+K1607+K2007+K1767+K1687+K1847+K1927+K2087+K2167</f>
        <v>0</v>
      </c>
      <c r="L87" s="510">
        <f t="shared" si="33"/>
        <v>0</v>
      </c>
    </row>
    <row r="88" spans="1:12" s="31" customFormat="1" ht="14.25">
      <c r="A88" s="653"/>
      <c r="B88" s="653"/>
      <c r="C88" s="208">
        <v>5132</v>
      </c>
      <c r="D88" s="19" t="s">
        <v>76</v>
      </c>
      <c r="E88" s="510">
        <f t="shared" ref="E88:F88" si="34">+E168+E248+E328+E408+E488+E568+E648+E728+E808+E888+E968+E1048+E1128+E1208+E1288+E1368+E1448+E1528+E1608+E2008+E1768+E1688+E1848+E1928+E2088+E2168</f>
        <v>2813</v>
      </c>
      <c r="F88" s="510">
        <f t="shared" si="34"/>
        <v>0</v>
      </c>
      <c r="G88" s="510">
        <f t="shared" si="22"/>
        <v>0</v>
      </c>
      <c r="H88" s="349">
        <f t="shared" si="23"/>
        <v>0</v>
      </c>
      <c r="I88" s="349">
        <f t="shared" si="24"/>
        <v>-2813</v>
      </c>
      <c r="J88" s="553"/>
      <c r="K88" s="510">
        <f t="shared" ref="K88:L88" si="35">+K168+K248+K328+K408+K488+K568+K648+K728+K808+K888+K968+K1048+K1128+K1208+K1288+K1368+K1448+K1528+K1608+K2008+K1768+K1688+K1848+K1928+K2088+K2168</f>
        <v>0</v>
      </c>
      <c r="L88" s="510">
        <f t="shared" si="35"/>
        <v>0</v>
      </c>
    </row>
    <row r="89" spans="1:12" s="31" customFormat="1" ht="14.25">
      <c r="A89" s="654"/>
      <c r="B89" s="654"/>
      <c r="C89" s="208" t="s">
        <v>427</v>
      </c>
      <c r="D89" s="19" t="s">
        <v>428</v>
      </c>
      <c r="E89" s="510">
        <f t="shared" ref="E89:F89" si="36">+E169+E249+E329+E409+E489+E569+E649+E729+E809+E889+E969+E1049+E1129+E1209+E1289+E1369+E1449+E1529+E1609+E2009+E1769+E1689+E1849+E1929+E2089+E2169</f>
        <v>5560</v>
      </c>
      <c r="F89" s="510">
        <f t="shared" si="36"/>
        <v>0</v>
      </c>
      <c r="G89" s="510">
        <f t="shared" si="22"/>
        <v>0</v>
      </c>
      <c r="H89" s="349">
        <f t="shared" si="23"/>
        <v>0</v>
      </c>
      <c r="I89" s="349">
        <f t="shared" si="24"/>
        <v>-5560</v>
      </c>
      <c r="J89" s="553"/>
      <c r="K89" s="510">
        <f t="shared" ref="K89:L89" si="37">+K169+K249+K329+K409+K489+K569+K649+K729+K809+K889+K969+K1049+K1129+K1209+K1289+K1369+K1449+K1529+K1609+K2009+K1769+K1689+K1849+K1929+K2089+K2169</f>
        <v>0</v>
      </c>
      <c r="L89" s="510">
        <f t="shared" si="37"/>
        <v>0</v>
      </c>
    </row>
    <row r="90" spans="1:12" s="146" customFormat="1" ht="14.25" customHeight="1">
      <c r="A90" s="655" t="s">
        <v>420</v>
      </c>
      <c r="B90" s="658" t="s">
        <v>506</v>
      </c>
      <c r="C90" s="464"/>
      <c r="D90" s="218" t="s">
        <v>232</v>
      </c>
      <c r="E90" s="648">
        <v>899</v>
      </c>
      <c r="F90" s="648">
        <v>899</v>
      </c>
      <c r="G90" s="648">
        <v>899</v>
      </c>
      <c r="H90" s="649">
        <f>+G90-F90</f>
        <v>0</v>
      </c>
      <c r="I90" s="649">
        <f t="shared" ref="I90:I118" si="38">G90-E90</f>
        <v>0</v>
      </c>
      <c r="J90" s="649"/>
      <c r="K90" s="648">
        <v>899</v>
      </c>
      <c r="L90" s="648">
        <v>899</v>
      </c>
    </row>
    <row r="91" spans="1:12" s="146" customFormat="1" ht="13.5" customHeight="1">
      <c r="A91" s="656"/>
      <c r="B91" s="659"/>
      <c r="C91" s="465"/>
      <c r="D91" s="219"/>
      <c r="E91" s="553"/>
      <c r="F91" s="553"/>
      <c r="G91" s="553"/>
      <c r="H91" s="509"/>
      <c r="I91" s="509">
        <f t="shared" si="38"/>
        <v>0</v>
      </c>
      <c r="J91" s="509"/>
      <c r="K91" s="553"/>
      <c r="L91" s="553"/>
    </row>
    <row r="92" spans="1:12" s="146" customFormat="1" ht="14.25" customHeight="1">
      <c r="A92" s="656"/>
      <c r="B92" s="659"/>
      <c r="C92" s="465"/>
      <c r="D92" s="220" t="s">
        <v>31</v>
      </c>
      <c r="E92" s="553">
        <v>8</v>
      </c>
      <c r="F92" s="553">
        <v>8</v>
      </c>
      <c r="G92" s="553">
        <v>8</v>
      </c>
      <c r="H92" s="509">
        <f t="shared" ref="H92:H153" si="39">+G92-F92</f>
        <v>0</v>
      </c>
      <c r="I92" s="509">
        <f t="shared" si="38"/>
        <v>0</v>
      </c>
      <c r="J92" s="509"/>
      <c r="K92" s="553">
        <v>8</v>
      </c>
      <c r="L92" s="553">
        <v>8</v>
      </c>
    </row>
    <row r="93" spans="1:12" s="213" customFormat="1" ht="14.25" customHeight="1">
      <c r="A93" s="656"/>
      <c r="B93" s="659"/>
      <c r="C93" s="465"/>
      <c r="D93" s="219"/>
      <c r="E93" s="553"/>
      <c r="F93" s="553"/>
      <c r="G93" s="553"/>
      <c r="H93" s="509"/>
      <c r="I93" s="509">
        <f t="shared" si="38"/>
        <v>0</v>
      </c>
      <c r="J93" s="509"/>
      <c r="K93" s="553"/>
      <c r="L93" s="553"/>
    </row>
    <row r="94" spans="1:12" s="212" customFormat="1" ht="14.25" customHeight="1">
      <c r="A94" s="656"/>
      <c r="B94" s="659"/>
      <c r="C94" s="466"/>
      <c r="D94" s="228" t="s">
        <v>32</v>
      </c>
      <c r="E94" s="547">
        <f>+E96+E160</f>
        <v>3835700</v>
      </c>
      <c r="F94" s="547">
        <f>+F96+F160</f>
        <v>3890976.4160000007</v>
      </c>
      <c r="G94" s="547">
        <f>+G96+G160</f>
        <v>4311824.86412</v>
      </c>
      <c r="H94" s="547">
        <f t="shared" si="39"/>
        <v>420848.44811999938</v>
      </c>
      <c r="I94" s="547">
        <f t="shared" si="38"/>
        <v>476124.86412000004</v>
      </c>
      <c r="J94" s="547"/>
      <c r="K94" s="547">
        <f>+K96+K160</f>
        <v>4365646.5041199988</v>
      </c>
      <c r="L94" s="547">
        <f>+L96+L160</f>
        <v>4399333.5211199997</v>
      </c>
    </row>
    <row r="95" spans="1:12" s="212" customFormat="1" ht="14.25" customHeight="1">
      <c r="A95" s="656"/>
      <c r="B95" s="659"/>
      <c r="C95" s="467"/>
      <c r="D95" s="15" t="s">
        <v>330</v>
      </c>
      <c r="E95" s="509"/>
      <c r="F95" s="509"/>
      <c r="G95" s="509"/>
      <c r="H95" s="547"/>
      <c r="I95" s="547"/>
      <c r="J95" s="509"/>
      <c r="K95" s="509"/>
      <c r="L95" s="509"/>
    </row>
    <row r="96" spans="1:12" s="212" customFormat="1" ht="14.25" customHeight="1">
      <c r="A96" s="656"/>
      <c r="B96" s="659"/>
      <c r="C96" s="468"/>
      <c r="D96" s="221" t="s">
        <v>35</v>
      </c>
      <c r="E96" s="547">
        <f>E98+SUM(E104:E159)-E104-E109-E117-E131-E135-E152</f>
        <v>3835700</v>
      </c>
      <c r="F96" s="547">
        <f t="shared" ref="F96:L96" si="40">F98+SUM(F104:F159)-F104-F109-F117-F131-F135-F152</f>
        <v>3890976.4160000007</v>
      </c>
      <c r="G96" s="547">
        <f>G98+SUM(G104:G159)-G104-G109-G117-G131-G135-G152</f>
        <v>4311824.86412</v>
      </c>
      <c r="H96" s="547">
        <f>+G96-F96</f>
        <v>420848.44811999938</v>
      </c>
      <c r="I96" s="547">
        <f>G96-E96</f>
        <v>476124.86412000004</v>
      </c>
      <c r="J96" s="547"/>
      <c r="K96" s="547">
        <f t="shared" si="40"/>
        <v>4365646.5041199988</v>
      </c>
      <c r="L96" s="547">
        <f t="shared" si="40"/>
        <v>4399333.5211199997</v>
      </c>
    </row>
    <row r="97" spans="1:12" s="212" customFormat="1" ht="13.5" customHeight="1">
      <c r="A97" s="656"/>
      <c r="B97" s="659"/>
      <c r="C97" s="464"/>
      <c r="D97" s="219" t="s">
        <v>71</v>
      </c>
      <c r="E97" s="510"/>
      <c r="F97" s="510"/>
      <c r="G97" s="509"/>
      <c r="H97" s="509">
        <f t="shared" si="39"/>
        <v>0</v>
      </c>
      <c r="I97" s="510">
        <f t="shared" si="38"/>
        <v>0</v>
      </c>
      <c r="J97" s="510"/>
      <c r="K97" s="510"/>
      <c r="L97" s="510"/>
    </row>
    <row r="98" spans="1:12" s="212" customFormat="1" ht="14.25" customHeight="1">
      <c r="A98" s="656"/>
      <c r="B98" s="659"/>
      <c r="C98" s="469"/>
      <c r="D98" s="426" t="s">
        <v>408</v>
      </c>
      <c r="E98" s="548">
        <f>SUM(E100:E102)</f>
        <v>3203961.9099999997</v>
      </c>
      <c r="F98" s="548">
        <f>SUM(F100:F102)</f>
        <v>3022645.9</v>
      </c>
      <c r="G98" s="548">
        <f>SUM(G100:G102)</f>
        <v>2980265.1</v>
      </c>
      <c r="H98" s="548">
        <f t="shared" si="39"/>
        <v>-42380.799999999814</v>
      </c>
      <c r="I98" s="548">
        <f t="shared" si="38"/>
        <v>-223696.80999999959</v>
      </c>
      <c r="J98" s="548"/>
      <c r="K98" s="548">
        <f>SUM(K100:K102)</f>
        <v>3019002.4</v>
      </c>
      <c r="L98" s="548">
        <f>SUM(L100:L102)</f>
        <v>3067400.5999999996</v>
      </c>
    </row>
    <row r="99" spans="1:12" s="212" customFormat="1">
      <c r="A99" s="656"/>
      <c r="B99" s="659"/>
      <c r="C99" s="464"/>
      <c r="D99" s="219" t="s">
        <v>71</v>
      </c>
      <c r="E99" s="510"/>
      <c r="F99" s="510"/>
      <c r="G99" s="509"/>
      <c r="H99" s="509">
        <f t="shared" si="39"/>
        <v>0</v>
      </c>
      <c r="I99" s="510">
        <f t="shared" si="38"/>
        <v>0</v>
      </c>
      <c r="J99" s="510"/>
      <c r="K99" s="510"/>
      <c r="L99" s="510"/>
    </row>
    <row r="100" spans="1:12" s="212" customFormat="1" ht="28.5">
      <c r="A100" s="656"/>
      <c r="B100" s="659"/>
      <c r="C100" s="470" t="s">
        <v>224</v>
      </c>
      <c r="D100" s="222" t="s">
        <v>36</v>
      </c>
      <c r="E100" s="510">
        <v>2813580.01</v>
      </c>
      <c r="F100" s="510">
        <v>2644808.2999999998</v>
      </c>
      <c r="G100" s="510">
        <v>2620980.9</v>
      </c>
      <c r="H100" s="510"/>
      <c r="I100" s="510"/>
      <c r="J100" s="510"/>
      <c r="K100" s="510">
        <v>2655133.6</v>
      </c>
      <c r="L100" s="510">
        <v>2697766.5</v>
      </c>
    </row>
    <row r="101" spans="1:12" s="214" customFormat="1" ht="28.5">
      <c r="A101" s="656"/>
      <c r="B101" s="659"/>
      <c r="C101" s="470" t="s">
        <v>225</v>
      </c>
      <c r="D101" s="223" t="s">
        <v>37</v>
      </c>
      <c r="E101" s="510">
        <v>209881.1</v>
      </c>
      <c r="F101" s="510">
        <v>145832.70000000001</v>
      </c>
      <c r="G101" s="510">
        <v>137653.1</v>
      </c>
      <c r="H101" s="510"/>
      <c r="I101" s="510"/>
      <c r="J101" s="510"/>
      <c r="K101" s="510">
        <v>137018.5</v>
      </c>
      <c r="L101" s="510">
        <v>139676.29999999999</v>
      </c>
    </row>
    <row r="102" spans="1:12" s="214" customFormat="1" ht="42.75">
      <c r="A102" s="656"/>
      <c r="B102" s="659"/>
      <c r="C102" s="470" t="s">
        <v>226</v>
      </c>
      <c r="D102" s="223" t="s">
        <v>38</v>
      </c>
      <c r="E102" s="510">
        <v>180500.80000000002</v>
      </c>
      <c r="F102" s="510">
        <v>232004.9</v>
      </c>
      <c r="G102" s="510">
        <v>221631.1</v>
      </c>
      <c r="H102" s="510"/>
      <c r="I102" s="510"/>
      <c r="J102" s="510"/>
      <c r="K102" s="510">
        <v>226850.3</v>
      </c>
      <c r="L102" s="510">
        <v>229957.8</v>
      </c>
    </row>
    <row r="103" spans="1:12" s="214" customFormat="1" ht="14.25">
      <c r="A103" s="656"/>
      <c r="B103" s="659"/>
      <c r="C103" s="471"/>
      <c r="D103" s="427"/>
      <c r="E103" s="511"/>
      <c r="F103" s="511"/>
      <c r="G103" s="511"/>
      <c r="H103" s="511">
        <f t="shared" si="39"/>
        <v>0</v>
      </c>
      <c r="I103" s="511">
        <f t="shared" si="38"/>
        <v>0</v>
      </c>
      <c r="J103" s="511"/>
      <c r="K103" s="511"/>
      <c r="L103" s="511"/>
    </row>
    <row r="104" spans="1:12" s="214" customFormat="1" ht="14.25">
      <c r="A104" s="656"/>
      <c r="B104" s="659"/>
      <c r="C104" s="472">
        <v>4212</v>
      </c>
      <c r="D104" s="426" t="s">
        <v>39</v>
      </c>
      <c r="E104" s="548">
        <f t="shared" ref="E104:L104" si="41">E106+E107+E108</f>
        <v>51844.79</v>
      </c>
      <c r="F104" s="548">
        <f t="shared" si="41"/>
        <v>43829.8</v>
      </c>
      <c r="G104" s="548">
        <f t="shared" si="41"/>
        <v>386233.59999999998</v>
      </c>
      <c r="H104" s="548">
        <f t="shared" si="39"/>
        <v>342403.8</v>
      </c>
      <c r="I104" s="548">
        <f t="shared" si="38"/>
        <v>334388.81</v>
      </c>
      <c r="J104" s="548"/>
      <c r="K104" s="548">
        <f t="shared" si="41"/>
        <v>386233.59999999998</v>
      </c>
      <c r="L104" s="548">
        <f t="shared" si="41"/>
        <v>386233.59999999998</v>
      </c>
    </row>
    <row r="105" spans="1:12" s="214" customFormat="1">
      <c r="A105" s="656"/>
      <c r="B105" s="659"/>
      <c r="C105" s="470"/>
      <c r="D105" s="219" t="s">
        <v>71</v>
      </c>
      <c r="E105" s="508"/>
      <c r="F105" s="508"/>
      <c r="G105" s="508"/>
      <c r="H105" s="508">
        <f t="shared" si="39"/>
        <v>0</v>
      </c>
      <c r="I105" s="508">
        <f t="shared" si="38"/>
        <v>0</v>
      </c>
      <c r="J105" s="508"/>
      <c r="K105" s="508"/>
      <c r="L105" s="508"/>
    </row>
    <row r="106" spans="1:12" s="214" customFormat="1">
      <c r="A106" s="656"/>
      <c r="B106" s="659"/>
      <c r="C106" s="470"/>
      <c r="D106" s="219" t="s">
        <v>39</v>
      </c>
      <c r="E106" s="508">
        <v>40609.57</v>
      </c>
      <c r="F106" s="508">
        <v>29263.3</v>
      </c>
      <c r="G106" s="508">
        <v>222429.7</v>
      </c>
      <c r="H106" s="508">
        <f t="shared" si="39"/>
        <v>193166.40000000002</v>
      </c>
      <c r="I106" s="508">
        <f t="shared" si="38"/>
        <v>181820.13</v>
      </c>
      <c r="J106" s="508"/>
      <c r="K106" s="508">
        <v>222429.7</v>
      </c>
      <c r="L106" s="508">
        <v>222429.7</v>
      </c>
    </row>
    <row r="107" spans="1:12" s="214" customFormat="1" ht="27">
      <c r="A107" s="656"/>
      <c r="B107" s="659"/>
      <c r="C107" s="470"/>
      <c r="D107" s="219" t="s">
        <v>233</v>
      </c>
      <c r="E107" s="508">
        <v>0</v>
      </c>
      <c r="F107" s="508">
        <v>0</v>
      </c>
      <c r="G107" s="508">
        <v>6058.7</v>
      </c>
      <c r="H107" s="508">
        <f t="shared" si="39"/>
        <v>6058.7</v>
      </c>
      <c r="I107" s="508">
        <f t="shared" si="38"/>
        <v>6058.7</v>
      </c>
      <c r="J107" s="508"/>
      <c r="K107" s="508">
        <v>6058.7</v>
      </c>
      <c r="L107" s="508">
        <v>6058.7</v>
      </c>
    </row>
    <row r="108" spans="1:12" s="214" customFormat="1">
      <c r="A108" s="656"/>
      <c r="B108" s="659"/>
      <c r="C108" s="470"/>
      <c r="D108" s="219" t="s">
        <v>332</v>
      </c>
      <c r="E108" s="508">
        <v>11235.220000000001</v>
      </c>
      <c r="F108" s="508">
        <v>14566.5</v>
      </c>
      <c r="G108" s="508">
        <v>157745.19999999998</v>
      </c>
      <c r="H108" s="508">
        <f t="shared" si="39"/>
        <v>143178.69999999998</v>
      </c>
      <c r="I108" s="508">
        <f t="shared" si="38"/>
        <v>146509.97999999998</v>
      </c>
      <c r="J108" s="508"/>
      <c r="K108" s="508">
        <v>157745.19999999998</v>
      </c>
      <c r="L108" s="508">
        <v>157745.19999999998</v>
      </c>
    </row>
    <row r="109" spans="1:12" s="214" customFormat="1" ht="14.25">
      <c r="A109" s="656"/>
      <c r="B109" s="659"/>
      <c r="C109" s="472">
        <v>4213</v>
      </c>
      <c r="D109" s="426" t="s">
        <v>40</v>
      </c>
      <c r="E109" s="548">
        <f t="shared" ref="E109:L109" si="42">E111+E112</f>
        <v>1844.26</v>
      </c>
      <c r="F109" s="548">
        <f t="shared" si="42"/>
        <v>10399.6</v>
      </c>
      <c r="G109" s="548">
        <f t="shared" si="42"/>
        <v>36612.400000000001</v>
      </c>
      <c r="H109" s="548">
        <f t="shared" si="39"/>
        <v>26212.800000000003</v>
      </c>
      <c r="I109" s="548">
        <f t="shared" si="38"/>
        <v>34768.14</v>
      </c>
      <c r="J109" s="548"/>
      <c r="K109" s="548">
        <f t="shared" si="42"/>
        <v>36612.400000000001</v>
      </c>
      <c r="L109" s="548">
        <f t="shared" si="42"/>
        <v>36612.400000000001</v>
      </c>
    </row>
    <row r="110" spans="1:12" s="214" customFormat="1">
      <c r="A110" s="656"/>
      <c r="B110" s="659"/>
      <c r="C110" s="470"/>
      <c r="D110" s="219" t="s">
        <v>71</v>
      </c>
      <c r="E110" s="508"/>
      <c r="F110" s="508"/>
      <c r="G110" s="508"/>
      <c r="H110" s="508">
        <f t="shared" si="39"/>
        <v>0</v>
      </c>
      <c r="I110" s="508">
        <f t="shared" si="38"/>
        <v>0</v>
      </c>
      <c r="J110" s="508"/>
      <c r="K110" s="508"/>
      <c r="L110" s="508"/>
    </row>
    <row r="111" spans="1:12" s="214" customFormat="1" ht="27">
      <c r="A111" s="656"/>
      <c r="B111" s="659"/>
      <c r="C111" s="470"/>
      <c r="D111" s="225" t="s">
        <v>41</v>
      </c>
      <c r="E111" s="508">
        <v>1844.26</v>
      </c>
      <c r="F111" s="508">
        <v>3946.7</v>
      </c>
      <c r="G111" s="508">
        <v>30764.3</v>
      </c>
      <c r="H111" s="508">
        <v>30764.3</v>
      </c>
      <c r="I111" s="508">
        <v>30764.3</v>
      </c>
      <c r="J111" s="508">
        <v>30764.3</v>
      </c>
      <c r="K111" s="508">
        <v>30764.3</v>
      </c>
      <c r="L111" s="508">
        <v>30764.3</v>
      </c>
    </row>
    <row r="112" spans="1:12" s="214" customFormat="1" ht="27">
      <c r="A112" s="656"/>
      <c r="B112" s="659"/>
      <c r="C112" s="470"/>
      <c r="D112" s="225" t="s">
        <v>227</v>
      </c>
      <c r="E112" s="508">
        <v>0</v>
      </c>
      <c r="F112" s="508">
        <v>6452.9000000000005</v>
      </c>
      <c r="G112" s="508">
        <v>5848.1</v>
      </c>
      <c r="H112" s="508">
        <v>5848.1</v>
      </c>
      <c r="I112" s="508">
        <v>5848.1</v>
      </c>
      <c r="J112" s="508">
        <v>5848.1</v>
      </c>
      <c r="K112" s="508">
        <v>5848.1</v>
      </c>
      <c r="L112" s="508">
        <v>5848.1</v>
      </c>
    </row>
    <row r="113" spans="1:12" s="214" customFormat="1" ht="14.25">
      <c r="A113" s="656"/>
      <c r="B113" s="659"/>
      <c r="C113" s="470">
        <v>4214</v>
      </c>
      <c r="D113" s="224" t="s">
        <v>42</v>
      </c>
      <c r="E113" s="508">
        <v>10188.1</v>
      </c>
      <c r="F113" s="508">
        <v>28695.699999999997</v>
      </c>
      <c r="G113" s="508">
        <v>33884.6</v>
      </c>
      <c r="H113" s="508">
        <v>33884.6</v>
      </c>
      <c r="I113" s="508">
        <v>33884.6</v>
      </c>
      <c r="J113" s="508">
        <v>33884.6</v>
      </c>
      <c r="K113" s="508">
        <v>33884.6</v>
      </c>
      <c r="L113" s="508">
        <v>33884.6</v>
      </c>
    </row>
    <row r="114" spans="1:12" s="212" customFormat="1" ht="23.25" customHeight="1">
      <c r="A114" s="656"/>
      <c r="B114" s="659"/>
      <c r="C114" s="470">
        <v>4215</v>
      </c>
      <c r="D114" s="224" t="s">
        <v>43</v>
      </c>
      <c r="E114" s="508">
        <v>1037</v>
      </c>
      <c r="F114" s="508">
        <v>1320</v>
      </c>
      <c r="G114" s="508">
        <v>1598</v>
      </c>
      <c r="H114" s="508">
        <v>1598</v>
      </c>
      <c r="I114" s="508">
        <v>1598</v>
      </c>
      <c r="J114" s="508">
        <v>1598</v>
      </c>
      <c r="K114" s="508">
        <v>1598</v>
      </c>
      <c r="L114" s="508">
        <v>1598</v>
      </c>
    </row>
    <row r="115" spans="1:12" s="146" customFormat="1" ht="28.5">
      <c r="A115" s="656"/>
      <c r="B115" s="659"/>
      <c r="C115" s="470">
        <v>4216</v>
      </c>
      <c r="D115" s="224" t="s">
        <v>44</v>
      </c>
      <c r="E115" s="508"/>
      <c r="F115" s="508"/>
      <c r="G115" s="508"/>
      <c r="H115" s="508">
        <f t="shared" si="39"/>
        <v>0</v>
      </c>
      <c r="I115" s="508">
        <f t="shared" si="38"/>
        <v>0</v>
      </c>
      <c r="J115" s="508"/>
      <c r="K115" s="508"/>
      <c r="L115" s="508"/>
    </row>
    <row r="116" spans="1:12" s="146" customFormat="1" ht="14.25">
      <c r="A116" s="656"/>
      <c r="B116" s="659"/>
      <c r="C116" s="470">
        <v>4217</v>
      </c>
      <c r="D116" s="224" t="s">
        <v>45</v>
      </c>
      <c r="E116" s="508"/>
      <c r="F116" s="508"/>
      <c r="G116" s="508"/>
      <c r="H116" s="508">
        <f t="shared" si="39"/>
        <v>0</v>
      </c>
      <c r="I116" s="508">
        <f t="shared" si="38"/>
        <v>0</v>
      </c>
      <c r="J116" s="508"/>
      <c r="K116" s="508"/>
      <c r="L116" s="508"/>
    </row>
    <row r="117" spans="1:12" s="146" customFormat="1" ht="28.5">
      <c r="A117" s="656"/>
      <c r="B117" s="659"/>
      <c r="C117" s="472"/>
      <c r="D117" s="426" t="s">
        <v>356</v>
      </c>
      <c r="E117" s="548">
        <f t="shared" ref="E117:L117" si="43">E119+E120</f>
        <v>4553.0300000000007</v>
      </c>
      <c r="F117" s="548">
        <f t="shared" si="43"/>
        <v>28751.5</v>
      </c>
      <c r="G117" s="548">
        <f t="shared" si="43"/>
        <v>40019.899120000002</v>
      </c>
      <c r="H117" s="548">
        <f t="shared" si="39"/>
        <v>11268.399120000002</v>
      </c>
      <c r="I117" s="548">
        <f t="shared" si="38"/>
        <v>35466.869120000003</v>
      </c>
      <c r="J117" s="548"/>
      <c r="K117" s="548">
        <f t="shared" si="43"/>
        <v>40019.899120000002</v>
      </c>
      <c r="L117" s="548">
        <f t="shared" si="43"/>
        <v>40019.899120000002</v>
      </c>
    </row>
    <row r="118" spans="1:12" s="146" customFormat="1">
      <c r="A118" s="656"/>
      <c r="B118" s="659"/>
      <c r="C118" s="470"/>
      <c r="D118" s="219" t="s">
        <v>71</v>
      </c>
      <c r="E118" s="509"/>
      <c r="F118" s="509"/>
      <c r="G118" s="509"/>
      <c r="H118" s="509">
        <f t="shared" si="39"/>
        <v>0</v>
      </c>
      <c r="I118" s="509">
        <f t="shared" si="38"/>
        <v>0</v>
      </c>
      <c r="J118" s="509"/>
      <c r="K118" s="509"/>
      <c r="L118" s="509"/>
    </row>
    <row r="119" spans="1:12" s="146" customFormat="1">
      <c r="A119" s="656"/>
      <c r="B119" s="659"/>
      <c r="C119" s="470">
        <v>4221</v>
      </c>
      <c r="D119" s="219" t="s">
        <v>46</v>
      </c>
      <c r="E119" s="509">
        <v>1470</v>
      </c>
      <c r="F119" s="509">
        <v>23751.5</v>
      </c>
      <c r="G119" s="509">
        <v>25019.9</v>
      </c>
      <c r="H119" s="509">
        <v>25019.9</v>
      </c>
      <c r="I119" s="509">
        <v>25019.9</v>
      </c>
      <c r="J119" s="509">
        <v>25019.9</v>
      </c>
      <c r="K119" s="509">
        <v>25019.9</v>
      </c>
      <c r="L119" s="509">
        <v>25019.9</v>
      </c>
    </row>
    <row r="120" spans="1:12" s="146" customFormat="1" ht="27">
      <c r="A120" s="656"/>
      <c r="B120" s="659"/>
      <c r="C120" s="470">
        <v>4222</v>
      </c>
      <c r="D120" s="219" t="s">
        <v>47</v>
      </c>
      <c r="E120" s="509">
        <v>3083.03</v>
      </c>
      <c r="F120" s="509">
        <v>5000</v>
      </c>
      <c r="G120" s="510">
        <v>14999.999120000002</v>
      </c>
      <c r="H120" s="510">
        <v>14999.999120000002</v>
      </c>
      <c r="I120" s="510">
        <v>14999.999120000002</v>
      </c>
      <c r="J120" s="510">
        <v>14999.999120000002</v>
      </c>
      <c r="K120" s="510">
        <v>14999.999120000002</v>
      </c>
      <c r="L120" s="510">
        <v>14999.999120000002</v>
      </c>
    </row>
    <row r="121" spans="1:12" s="214" customFormat="1" ht="14.25">
      <c r="A121" s="656"/>
      <c r="B121" s="659"/>
      <c r="C121" s="470">
        <v>4231</v>
      </c>
      <c r="D121" s="220" t="s">
        <v>48</v>
      </c>
      <c r="E121" s="509">
        <v>0</v>
      </c>
      <c r="F121" s="509">
        <v>0</v>
      </c>
      <c r="G121" s="509">
        <v>0</v>
      </c>
      <c r="H121" s="509">
        <v>0</v>
      </c>
      <c r="I121" s="509">
        <v>0</v>
      </c>
      <c r="J121" s="509">
        <v>0</v>
      </c>
      <c r="K121" s="509">
        <v>0</v>
      </c>
      <c r="L121" s="509">
        <v>0</v>
      </c>
    </row>
    <row r="122" spans="1:12" s="214" customFormat="1" ht="16.5">
      <c r="A122" s="656"/>
      <c r="B122" s="659"/>
      <c r="C122" s="470">
        <v>4232</v>
      </c>
      <c r="D122" s="220" t="s">
        <v>49</v>
      </c>
      <c r="E122" s="509">
        <v>56844</v>
      </c>
      <c r="F122" s="509">
        <v>80388</v>
      </c>
      <c r="G122" s="509">
        <v>88963.199999999997</v>
      </c>
      <c r="H122" s="509">
        <v>88963.199999999997</v>
      </c>
      <c r="I122" s="509">
        <v>88963.199999999997</v>
      </c>
      <c r="J122" s="549">
        <v>88963.199999999997</v>
      </c>
      <c r="K122" s="509">
        <v>88963.199999999997</v>
      </c>
      <c r="L122" s="509">
        <v>88963.199999999997</v>
      </c>
    </row>
    <row r="123" spans="1:12" s="214" customFormat="1" ht="28.5">
      <c r="A123" s="656"/>
      <c r="B123" s="659"/>
      <c r="C123" s="470">
        <v>4233</v>
      </c>
      <c r="D123" s="220" t="s">
        <v>322</v>
      </c>
      <c r="E123" s="509">
        <v>0</v>
      </c>
      <c r="F123" s="509">
        <v>0</v>
      </c>
      <c r="G123" s="509">
        <v>0</v>
      </c>
      <c r="H123" s="509">
        <v>0</v>
      </c>
      <c r="I123" s="509">
        <v>0</v>
      </c>
      <c r="J123" s="549">
        <v>0</v>
      </c>
      <c r="K123" s="509">
        <v>0</v>
      </c>
      <c r="L123" s="509">
        <v>0</v>
      </c>
    </row>
    <row r="124" spans="1:12" s="214" customFormat="1" ht="14.25">
      <c r="A124" s="656"/>
      <c r="B124" s="659"/>
      <c r="C124" s="470">
        <v>4234</v>
      </c>
      <c r="D124" s="220" t="s">
        <v>50</v>
      </c>
      <c r="E124" s="508">
        <v>12734.57</v>
      </c>
      <c r="F124" s="508">
        <v>17898.837999999996</v>
      </c>
      <c r="G124" s="508">
        <v>17795.865000000002</v>
      </c>
      <c r="H124" s="508">
        <v>17795.865000000002</v>
      </c>
      <c r="I124" s="508">
        <v>17795.865000000002</v>
      </c>
      <c r="J124" s="508">
        <v>17795.865000000002</v>
      </c>
      <c r="K124" s="508">
        <v>17795.865000000002</v>
      </c>
      <c r="L124" s="508">
        <v>17795.865000000002</v>
      </c>
    </row>
    <row r="125" spans="1:12" s="212" customFormat="1" ht="14.25">
      <c r="A125" s="656"/>
      <c r="B125" s="659"/>
      <c r="C125" s="470">
        <v>4235</v>
      </c>
      <c r="D125" s="220" t="s">
        <v>51</v>
      </c>
      <c r="E125" s="508">
        <v>0</v>
      </c>
      <c r="F125" s="508">
        <v>15000</v>
      </c>
      <c r="G125" s="508">
        <v>15000</v>
      </c>
      <c r="H125" s="508">
        <v>15000</v>
      </c>
      <c r="I125" s="508">
        <v>15000</v>
      </c>
      <c r="J125" s="508">
        <v>15000</v>
      </c>
      <c r="K125" s="508">
        <v>15000</v>
      </c>
      <c r="L125" s="508">
        <v>15000</v>
      </c>
    </row>
    <row r="126" spans="1:12" s="214" customFormat="1" ht="28.5">
      <c r="A126" s="656"/>
      <c r="B126" s="659"/>
      <c r="C126" s="470">
        <v>4236</v>
      </c>
      <c r="D126" s="220" t="s">
        <v>52</v>
      </c>
      <c r="E126" s="508">
        <v>0</v>
      </c>
      <c r="F126" s="508">
        <v>0</v>
      </c>
      <c r="G126" s="508">
        <v>0</v>
      </c>
      <c r="H126" s="508">
        <v>0</v>
      </c>
      <c r="I126" s="508">
        <v>0</v>
      </c>
      <c r="J126" s="508">
        <v>0</v>
      </c>
      <c r="K126" s="508">
        <v>0</v>
      </c>
      <c r="L126" s="508">
        <v>0</v>
      </c>
    </row>
    <row r="127" spans="1:12" s="212" customFormat="1" ht="14.25">
      <c r="A127" s="656"/>
      <c r="B127" s="659"/>
      <c r="C127" s="470">
        <v>4237</v>
      </c>
      <c r="D127" s="220" t="s">
        <v>53</v>
      </c>
      <c r="E127" s="508">
        <v>25948.42</v>
      </c>
      <c r="F127" s="508">
        <v>1500</v>
      </c>
      <c r="G127" s="508">
        <v>26500</v>
      </c>
      <c r="H127" s="508">
        <v>26500</v>
      </c>
      <c r="I127" s="508">
        <v>26500</v>
      </c>
      <c r="J127" s="508">
        <v>26500</v>
      </c>
      <c r="K127" s="508">
        <v>26500</v>
      </c>
      <c r="L127" s="508">
        <v>26500</v>
      </c>
    </row>
    <row r="128" spans="1:12" s="212" customFormat="1" ht="28.5">
      <c r="A128" s="656"/>
      <c r="B128" s="659"/>
      <c r="C128" s="470">
        <v>4239</v>
      </c>
      <c r="D128" s="218" t="s">
        <v>54</v>
      </c>
      <c r="E128" s="510">
        <v>14387.82</v>
      </c>
      <c r="F128" s="510">
        <v>4508.8780000000006</v>
      </c>
      <c r="G128" s="510">
        <v>93750.328000000009</v>
      </c>
      <c r="H128" s="510">
        <v>93750.328000000009</v>
      </c>
      <c r="I128" s="510">
        <v>93750.328000000009</v>
      </c>
      <c r="J128" s="510">
        <v>93750.328000000009</v>
      </c>
      <c r="K128" s="510">
        <v>93750.328000000009</v>
      </c>
      <c r="L128" s="510">
        <v>93750.328000000009</v>
      </c>
    </row>
    <row r="129" spans="1:12" s="212" customFormat="1" ht="14.25">
      <c r="A129" s="656"/>
      <c r="B129" s="659"/>
      <c r="C129" s="470">
        <v>4241</v>
      </c>
      <c r="D129" s="220" t="s">
        <v>55</v>
      </c>
      <c r="E129" s="508">
        <v>3560.33</v>
      </c>
      <c r="F129" s="508">
        <v>13602.9</v>
      </c>
      <c r="G129" s="508">
        <v>16448.900000000001</v>
      </c>
      <c r="H129" s="508">
        <v>16448.900000000001</v>
      </c>
      <c r="I129" s="508">
        <v>16448.900000000001</v>
      </c>
      <c r="J129" s="508">
        <v>16448.900000000001</v>
      </c>
      <c r="K129" s="508">
        <v>16448.900000000001</v>
      </c>
      <c r="L129" s="508">
        <v>16448.900000000001</v>
      </c>
    </row>
    <row r="130" spans="1:12" s="212" customFormat="1" ht="28.5">
      <c r="A130" s="656"/>
      <c r="B130" s="659"/>
      <c r="C130" s="470">
        <v>4251</v>
      </c>
      <c r="D130" s="218" t="s">
        <v>56</v>
      </c>
      <c r="E130" s="510">
        <v>99562.46</v>
      </c>
      <c r="F130" s="510">
        <v>77166.600000000006</v>
      </c>
      <c r="G130" s="510">
        <v>69630.312000000005</v>
      </c>
      <c r="H130" s="510">
        <v>69630.312000000005</v>
      </c>
      <c r="I130" s="510">
        <v>69630.312000000005</v>
      </c>
      <c r="J130" s="510">
        <v>69630.312000000005</v>
      </c>
      <c r="K130" s="510">
        <v>69630.312000000005</v>
      </c>
      <c r="L130" s="510">
        <v>69630.312000000005</v>
      </c>
    </row>
    <row r="131" spans="1:12" s="212" customFormat="1" ht="28.5">
      <c r="A131" s="656"/>
      <c r="B131" s="659"/>
      <c r="C131" s="472">
        <v>4252</v>
      </c>
      <c r="D131" s="426" t="s">
        <v>57</v>
      </c>
      <c r="E131" s="548">
        <f t="shared" ref="E131:L131" si="44">E133+E134</f>
        <v>12392.900000000001</v>
      </c>
      <c r="F131" s="548">
        <f t="shared" si="44"/>
        <v>17890</v>
      </c>
      <c r="G131" s="548">
        <f t="shared" si="44"/>
        <v>17890</v>
      </c>
      <c r="H131" s="548">
        <f t="shared" si="39"/>
        <v>0</v>
      </c>
      <c r="I131" s="548">
        <f t="shared" ref="I131:I153" si="45">G131-E131</f>
        <v>5497.0999999999985</v>
      </c>
      <c r="J131" s="548"/>
      <c r="K131" s="548">
        <f t="shared" si="44"/>
        <v>17890</v>
      </c>
      <c r="L131" s="548">
        <f t="shared" si="44"/>
        <v>17890</v>
      </c>
    </row>
    <row r="132" spans="1:12" s="212" customFormat="1">
      <c r="A132" s="656"/>
      <c r="B132" s="659"/>
      <c r="C132" s="470"/>
      <c r="D132" s="219" t="s">
        <v>71</v>
      </c>
      <c r="E132" s="510"/>
      <c r="F132" s="510"/>
      <c r="G132" s="510"/>
      <c r="H132" s="510">
        <f t="shared" si="39"/>
        <v>0</v>
      </c>
      <c r="I132" s="510">
        <f t="shared" si="45"/>
        <v>0</v>
      </c>
      <c r="J132" s="510"/>
      <c r="K132" s="510"/>
      <c r="L132" s="510"/>
    </row>
    <row r="133" spans="1:12" s="214" customFormat="1" ht="27">
      <c r="A133" s="656"/>
      <c r="B133" s="659"/>
      <c r="C133" s="470"/>
      <c r="D133" s="226" t="s">
        <v>58</v>
      </c>
      <c r="E133" s="510">
        <v>5060.6000000000004</v>
      </c>
      <c r="F133" s="510">
        <v>7050</v>
      </c>
      <c r="G133" s="510">
        <v>7990</v>
      </c>
      <c r="H133" s="510">
        <v>7990</v>
      </c>
      <c r="I133" s="510">
        <v>7990</v>
      </c>
      <c r="J133" s="510">
        <v>7990</v>
      </c>
      <c r="K133" s="510">
        <v>7990</v>
      </c>
      <c r="L133" s="510">
        <v>7990</v>
      </c>
    </row>
    <row r="134" spans="1:12" s="214" customFormat="1" ht="27">
      <c r="A134" s="656"/>
      <c r="B134" s="659"/>
      <c r="C134" s="470"/>
      <c r="D134" s="226" t="s">
        <v>59</v>
      </c>
      <c r="E134" s="510">
        <v>7332.3</v>
      </c>
      <c r="F134" s="510">
        <v>10840</v>
      </c>
      <c r="G134" s="510">
        <v>9900</v>
      </c>
      <c r="H134" s="510">
        <v>9900</v>
      </c>
      <c r="I134" s="510">
        <v>9900</v>
      </c>
      <c r="J134" s="510">
        <v>9900</v>
      </c>
      <c r="K134" s="510">
        <v>9900</v>
      </c>
      <c r="L134" s="510">
        <v>9900</v>
      </c>
    </row>
    <row r="135" spans="1:12" s="214" customFormat="1" ht="14.25">
      <c r="A135" s="656"/>
      <c r="B135" s="659"/>
      <c r="C135" s="472">
        <v>4261</v>
      </c>
      <c r="D135" s="426" t="s">
        <v>60</v>
      </c>
      <c r="E135" s="548">
        <f t="shared" ref="E135:L135" si="46">E137+E138</f>
        <v>220317.9</v>
      </c>
      <c r="F135" s="548">
        <f t="shared" si="46"/>
        <v>406416.10000000003</v>
      </c>
      <c r="G135" s="548">
        <f t="shared" si="46"/>
        <v>341631.4</v>
      </c>
      <c r="H135" s="548">
        <f t="shared" si="39"/>
        <v>-64784.700000000012</v>
      </c>
      <c r="I135" s="548">
        <f t="shared" si="45"/>
        <v>121313.50000000003</v>
      </c>
      <c r="J135" s="548"/>
      <c r="K135" s="548">
        <f t="shared" si="46"/>
        <v>356715.74</v>
      </c>
      <c r="L135" s="548">
        <f t="shared" si="46"/>
        <v>342004.55699999997</v>
      </c>
    </row>
    <row r="136" spans="1:12" s="214" customFormat="1">
      <c r="A136" s="656"/>
      <c r="B136" s="659"/>
      <c r="C136" s="470"/>
      <c r="D136" s="219" t="s">
        <v>71</v>
      </c>
      <c r="E136" s="508"/>
      <c r="F136" s="508"/>
      <c r="G136" s="508"/>
      <c r="H136" s="508">
        <f t="shared" si="39"/>
        <v>0</v>
      </c>
      <c r="I136" s="508">
        <f t="shared" si="45"/>
        <v>0</v>
      </c>
      <c r="J136" s="508"/>
      <c r="K136" s="508"/>
      <c r="L136" s="508"/>
    </row>
    <row r="137" spans="1:12" s="214" customFormat="1">
      <c r="A137" s="656"/>
      <c r="B137" s="659"/>
      <c r="C137" s="470"/>
      <c r="D137" s="219" t="s">
        <v>61</v>
      </c>
      <c r="E137" s="508">
        <v>168816.4</v>
      </c>
      <c r="F137" s="508">
        <v>294300.90000000002</v>
      </c>
      <c r="G137" s="508">
        <v>264870.8</v>
      </c>
      <c r="H137" s="508">
        <f t="shared" si="39"/>
        <v>-29430.100000000035</v>
      </c>
      <c r="I137" s="508">
        <f t="shared" si="45"/>
        <v>96054.399999999994</v>
      </c>
      <c r="J137" s="508"/>
      <c r="K137" s="508">
        <v>278114.33999999997</v>
      </c>
      <c r="L137" s="508">
        <v>292020.05699999997</v>
      </c>
    </row>
    <row r="138" spans="1:12" s="214" customFormat="1">
      <c r="A138" s="656"/>
      <c r="B138" s="659"/>
      <c r="C138" s="470"/>
      <c r="D138" s="219" t="s">
        <v>62</v>
      </c>
      <c r="E138" s="508">
        <v>51501.5</v>
      </c>
      <c r="F138" s="508">
        <v>112115.2</v>
      </c>
      <c r="G138" s="508">
        <v>76760.600000000006</v>
      </c>
      <c r="H138" s="508">
        <f t="shared" si="39"/>
        <v>-35354.599999999991</v>
      </c>
      <c r="I138" s="508">
        <f t="shared" si="45"/>
        <v>25259.100000000006</v>
      </c>
      <c r="J138" s="508"/>
      <c r="K138" s="508">
        <v>78601.399999999994</v>
      </c>
      <c r="L138" s="508">
        <v>49984.5</v>
      </c>
    </row>
    <row r="139" spans="1:12" s="214" customFormat="1" ht="14.25">
      <c r="A139" s="656"/>
      <c r="B139" s="659"/>
      <c r="C139" s="470">
        <v>4262</v>
      </c>
      <c r="D139" s="220" t="s">
        <v>288</v>
      </c>
      <c r="E139" s="508">
        <v>0</v>
      </c>
      <c r="F139" s="508">
        <v>0</v>
      </c>
      <c r="G139" s="508">
        <v>0</v>
      </c>
      <c r="H139" s="508">
        <f t="shared" si="39"/>
        <v>0</v>
      </c>
      <c r="I139" s="508">
        <f t="shared" si="45"/>
        <v>0</v>
      </c>
      <c r="J139" s="508"/>
      <c r="K139" s="508">
        <v>0</v>
      </c>
      <c r="L139" s="508">
        <v>0</v>
      </c>
    </row>
    <row r="140" spans="1:12" s="214" customFormat="1" ht="14.25">
      <c r="A140" s="656"/>
      <c r="B140" s="659"/>
      <c r="C140" s="470">
        <v>4264</v>
      </c>
      <c r="D140" s="220" t="s">
        <v>287</v>
      </c>
      <c r="E140" s="508">
        <v>32168.79</v>
      </c>
      <c r="F140" s="508">
        <v>34230.6</v>
      </c>
      <c r="G140" s="508">
        <v>38794.699999999997</v>
      </c>
      <c r="H140" s="508">
        <v>38794.699999999997</v>
      </c>
      <c r="I140" s="508">
        <v>38794.699999999997</v>
      </c>
      <c r="J140" s="508">
        <v>38794.699999999997</v>
      </c>
      <c r="K140" s="508">
        <v>38794.699999999997</v>
      </c>
      <c r="L140" s="508">
        <v>38794.699999999997</v>
      </c>
    </row>
    <row r="141" spans="1:12" s="214" customFormat="1" ht="22.5" customHeight="1">
      <c r="A141" s="656"/>
      <c r="B141" s="659"/>
      <c r="C141" s="473">
        <v>4266</v>
      </c>
      <c r="D141" s="454" t="s">
        <v>363</v>
      </c>
      <c r="E141" s="508">
        <v>0</v>
      </c>
      <c r="F141" s="508">
        <v>0</v>
      </c>
      <c r="G141" s="508">
        <v>0</v>
      </c>
      <c r="H141" s="508">
        <v>0</v>
      </c>
      <c r="I141" s="508">
        <v>0</v>
      </c>
      <c r="J141" s="508">
        <v>0</v>
      </c>
      <c r="K141" s="508">
        <v>0</v>
      </c>
      <c r="L141" s="508">
        <v>0</v>
      </c>
    </row>
    <row r="142" spans="1:12" s="214" customFormat="1" ht="28.5">
      <c r="A142" s="656"/>
      <c r="B142" s="659"/>
      <c r="C142" s="470">
        <v>4267</v>
      </c>
      <c r="D142" s="220" t="s">
        <v>289</v>
      </c>
      <c r="E142" s="508">
        <v>16638.57</v>
      </c>
      <c r="F142" s="508">
        <v>18091.8</v>
      </c>
      <c r="G142" s="508">
        <v>35458.5</v>
      </c>
      <c r="H142" s="508">
        <v>35458.5</v>
      </c>
      <c r="I142" s="508">
        <v>35458.5</v>
      </c>
      <c r="J142" s="508">
        <v>35458.5</v>
      </c>
      <c r="K142" s="508">
        <v>35458.5</v>
      </c>
      <c r="L142" s="508">
        <v>35458.5</v>
      </c>
    </row>
    <row r="143" spans="1:12" s="214" customFormat="1" ht="14.25">
      <c r="A143" s="656"/>
      <c r="B143" s="659"/>
      <c r="C143" s="470">
        <v>4269</v>
      </c>
      <c r="D143" s="220" t="s">
        <v>63</v>
      </c>
      <c r="E143" s="508">
        <v>21356.37</v>
      </c>
      <c r="F143" s="508">
        <v>15524.2</v>
      </c>
      <c r="G143" s="508">
        <v>11308.1</v>
      </c>
      <c r="H143" s="508">
        <v>11308.1</v>
      </c>
      <c r="I143" s="508">
        <v>11308.1</v>
      </c>
      <c r="J143" s="508">
        <v>11308.1</v>
      </c>
      <c r="K143" s="508">
        <v>11308.1</v>
      </c>
      <c r="L143" s="508">
        <v>11308.1</v>
      </c>
    </row>
    <row r="144" spans="1:12" s="214" customFormat="1" ht="42.75">
      <c r="A144" s="656"/>
      <c r="B144" s="659"/>
      <c r="C144" s="470">
        <v>4511</v>
      </c>
      <c r="D144" s="218" t="s">
        <v>64</v>
      </c>
      <c r="E144" s="508">
        <v>0</v>
      </c>
      <c r="F144" s="508"/>
      <c r="G144" s="508"/>
      <c r="H144" s="508">
        <f t="shared" si="39"/>
        <v>0</v>
      </c>
      <c r="I144" s="508">
        <f t="shared" si="45"/>
        <v>0</v>
      </c>
      <c r="J144" s="508"/>
      <c r="K144" s="508"/>
      <c r="L144" s="508"/>
    </row>
    <row r="145" spans="1:12" s="216" customFormat="1" ht="42.75">
      <c r="A145" s="656"/>
      <c r="B145" s="659"/>
      <c r="C145" s="470">
        <v>4621</v>
      </c>
      <c r="D145" s="218" t="s">
        <v>65</v>
      </c>
      <c r="E145" s="508">
        <v>0</v>
      </c>
      <c r="F145" s="508"/>
      <c r="G145" s="508"/>
      <c r="H145" s="508">
        <f t="shared" si="39"/>
        <v>0</v>
      </c>
      <c r="I145" s="508">
        <f t="shared" si="45"/>
        <v>0</v>
      </c>
      <c r="J145" s="550"/>
      <c r="K145" s="508"/>
      <c r="L145" s="508"/>
    </row>
    <row r="146" spans="1:12" s="216" customFormat="1" ht="42.75">
      <c r="A146" s="656"/>
      <c r="B146" s="659"/>
      <c r="C146" s="470">
        <v>4631</v>
      </c>
      <c r="D146" s="218" t="s">
        <v>321</v>
      </c>
      <c r="E146" s="508">
        <v>0</v>
      </c>
      <c r="F146" s="508"/>
      <c r="G146" s="508"/>
      <c r="H146" s="508">
        <f t="shared" si="39"/>
        <v>0</v>
      </c>
      <c r="I146" s="508">
        <f t="shared" si="45"/>
        <v>0</v>
      </c>
      <c r="J146" s="550"/>
      <c r="K146" s="508"/>
      <c r="L146" s="508"/>
    </row>
    <row r="147" spans="1:12" s="216" customFormat="1" ht="21.75" customHeight="1">
      <c r="A147" s="656"/>
      <c r="B147" s="659"/>
      <c r="C147" s="470">
        <v>4632</v>
      </c>
      <c r="D147" s="218" t="s">
        <v>231</v>
      </c>
      <c r="E147" s="508">
        <v>0</v>
      </c>
      <c r="F147" s="508"/>
      <c r="G147" s="508"/>
      <c r="H147" s="508">
        <f t="shared" si="39"/>
        <v>0</v>
      </c>
      <c r="I147" s="508">
        <f t="shared" si="45"/>
        <v>0</v>
      </c>
      <c r="J147" s="508"/>
      <c r="K147" s="508"/>
      <c r="L147" s="508"/>
    </row>
    <row r="148" spans="1:12" s="216" customFormat="1" ht="48.75" customHeight="1">
      <c r="A148" s="656"/>
      <c r="B148" s="659"/>
      <c r="C148" s="473">
        <v>4638</v>
      </c>
      <c r="D148" s="454" t="s">
        <v>364</v>
      </c>
      <c r="E148" s="508">
        <v>0</v>
      </c>
      <c r="F148" s="508"/>
      <c r="G148" s="508"/>
      <c r="H148" s="508">
        <f t="shared" si="39"/>
        <v>0</v>
      </c>
      <c r="I148" s="508">
        <f t="shared" si="45"/>
        <v>0</v>
      </c>
      <c r="J148" s="508"/>
      <c r="K148" s="508"/>
      <c r="L148" s="508"/>
    </row>
    <row r="149" spans="1:12" s="216" customFormat="1" ht="14.25">
      <c r="A149" s="656"/>
      <c r="B149" s="659"/>
      <c r="C149" s="470" t="s">
        <v>327</v>
      </c>
      <c r="D149" s="218" t="s">
        <v>328</v>
      </c>
      <c r="E149" s="508"/>
      <c r="F149" s="508"/>
      <c r="G149" s="508"/>
      <c r="H149" s="508">
        <f t="shared" si="39"/>
        <v>0</v>
      </c>
      <c r="I149" s="508">
        <f t="shared" si="45"/>
        <v>0</v>
      </c>
      <c r="J149" s="508"/>
      <c r="K149" s="508"/>
      <c r="L149" s="508"/>
    </row>
    <row r="150" spans="1:12" s="216" customFormat="1" ht="14.25">
      <c r="A150" s="656"/>
      <c r="B150" s="659"/>
      <c r="C150" s="470">
        <v>4729</v>
      </c>
      <c r="D150" s="220" t="s">
        <v>66</v>
      </c>
      <c r="E150" s="508">
        <v>43847.12</v>
      </c>
      <c r="F150" s="508">
        <v>49532.800000000003</v>
      </c>
      <c r="G150" s="508">
        <v>54232.800000000003</v>
      </c>
      <c r="H150" s="508">
        <v>54232.800000000003</v>
      </c>
      <c r="I150" s="508">
        <v>54232.800000000003</v>
      </c>
      <c r="J150" s="551">
        <v>54232.800000000003</v>
      </c>
      <c r="K150" s="508">
        <v>54232.800000000003</v>
      </c>
      <c r="L150" s="508">
        <v>54232.800000000003</v>
      </c>
    </row>
    <row r="151" spans="1:12" s="216" customFormat="1" ht="14.25">
      <c r="A151" s="656"/>
      <c r="B151" s="659"/>
      <c r="C151" s="470">
        <v>4822</v>
      </c>
      <c r="D151" s="220" t="s">
        <v>67</v>
      </c>
      <c r="E151" s="551"/>
      <c r="F151" s="551"/>
      <c r="G151" s="508"/>
      <c r="H151" s="508">
        <f t="shared" si="39"/>
        <v>0</v>
      </c>
      <c r="I151" s="508">
        <f t="shared" si="45"/>
        <v>0</v>
      </c>
      <c r="J151" s="551"/>
      <c r="K151" s="508"/>
      <c r="L151" s="508"/>
    </row>
    <row r="152" spans="1:12" s="216" customFormat="1" ht="14.25">
      <c r="A152" s="656"/>
      <c r="B152" s="659"/>
      <c r="C152" s="472">
        <v>4823</v>
      </c>
      <c r="D152" s="426" t="s">
        <v>68</v>
      </c>
      <c r="E152" s="548">
        <f t="shared" ref="E152:L152" si="47">E154+E155+E156</f>
        <v>2511.66</v>
      </c>
      <c r="F152" s="548">
        <f t="shared" si="47"/>
        <v>3583.2</v>
      </c>
      <c r="G152" s="548">
        <f t="shared" si="47"/>
        <v>5807.16</v>
      </c>
      <c r="H152" s="548">
        <f t="shared" si="39"/>
        <v>2223.96</v>
      </c>
      <c r="I152" s="548">
        <f t="shared" si="45"/>
        <v>3295.5</v>
      </c>
      <c r="J152" s="548"/>
      <c r="K152" s="548">
        <f t="shared" si="47"/>
        <v>5807.16</v>
      </c>
      <c r="L152" s="548">
        <f t="shared" si="47"/>
        <v>5807.16</v>
      </c>
    </row>
    <row r="153" spans="1:12" s="216" customFormat="1" ht="14.25">
      <c r="A153" s="656"/>
      <c r="B153" s="659"/>
      <c r="C153" s="470"/>
      <c r="D153" s="219" t="s">
        <v>71</v>
      </c>
      <c r="E153" s="551"/>
      <c r="F153" s="551"/>
      <c r="G153" s="508"/>
      <c r="H153" s="508">
        <f t="shared" si="39"/>
        <v>0</v>
      </c>
      <c r="I153" s="508">
        <f t="shared" si="45"/>
        <v>0</v>
      </c>
      <c r="J153" s="551"/>
      <c r="K153" s="551"/>
      <c r="L153" s="551"/>
    </row>
    <row r="154" spans="1:12" s="214" customFormat="1" ht="27">
      <c r="A154" s="656"/>
      <c r="B154" s="659"/>
      <c r="C154" s="470"/>
      <c r="D154" s="219" t="s">
        <v>230</v>
      </c>
      <c r="E154" s="508">
        <v>95.46</v>
      </c>
      <c r="F154" s="508">
        <v>105.1</v>
      </c>
      <c r="G154" s="508">
        <v>105.1</v>
      </c>
      <c r="H154" s="508">
        <v>105.1</v>
      </c>
      <c r="I154" s="508">
        <v>105.1</v>
      </c>
      <c r="J154" s="551">
        <v>105.1</v>
      </c>
      <c r="K154" s="508">
        <v>105.1</v>
      </c>
      <c r="L154" s="508">
        <v>105.1</v>
      </c>
    </row>
    <row r="155" spans="1:12" ht="27.95" customHeight="1">
      <c r="A155" s="656"/>
      <c r="B155" s="659"/>
      <c r="C155" s="470"/>
      <c r="D155" s="219" t="s">
        <v>228</v>
      </c>
      <c r="E155" s="508">
        <v>2093.1999999999998</v>
      </c>
      <c r="F155" s="508">
        <v>2359</v>
      </c>
      <c r="G155" s="508">
        <v>2358.96</v>
      </c>
      <c r="H155" s="508">
        <v>2358.96</v>
      </c>
      <c r="I155" s="508">
        <v>2358.96</v>
      </c>
      <c r="J155" s="551">
        <v>2358.96</v>
      </c>
      <c r="K155" s="508">
        <v>2358.96</v>
      </c>
      <c r="L155" s="508">
        <v>2358.96</v>
      </c>
    </row>
    <row r="156" spans="1:12" ht="14.25">
      <c r="A156" s="656"/>
      <c r="B156" s="659"/>
      <c r="C156" s="470"/>
      <c r="D156" s="219" t="s">
        <v>229</v>
      </c>
      <c r="E156" s="508">
        <v>323</v>
      </c>
      <c r="F156" s="508">
        <v>1119.0999999999999</v>
      </c>
      <c r="G156" s="508">
        <v>3343.1</v>
      </c>
      <c r="H156" s="508">
        <v>3343.1</v>
      </c>
      <c r="I156" s="508">
        <v>3343.1</v>
      </c>
      <c r="J156" s="551">
        <v>3343.1</v>
      </c>
      <c r="K156" s="508">
        <v>3343.1</v>
      </c>
      <c r="L156" s="508">
        <v>3343.1</v>
      </c>
    </row>
    <row r="157" spans="1:12" ht="31.5" customHeight="1">
      <c r="A157" s="656"/>
      <c r="B157" s="659"/>
      <c r="C157" s="473" t="s">
        <v>362</v>
      </c>
      <c r="D157" s="454" t="s">
        <v>384</v>
      </c>
      <c r="E157" s="551"/>
      <c r="F157" s="551"/>
      <c r="G157" s="508"/>
      <c r="H157" s="508">
        <f t="shared" ref="H157:H169" si="48">+G157-F157</f>
        <v>0</v>
      </c>
      <c r="I157" s="508">
        <f t="shared" ref="I157:I174" si="49">G157-E157</f>
        <v>0</v>
      </c>
      <c r="J157" s="551"/>
      <c r="K157" s="551"/>
      <c r="L157" s="551"/>
    </row>
    <row r="158" spans="1:12" s="229" customFormat="1" ht="14.25">
      <c r="A158" s="656"/>
      <c r="B158" s="659"/>
      <c r="C158" s="470">
        <v>4861</v>
      </c>
      <c r="D158" s="220" t="s">
        <v>69</v>
      </c>
      <c r="E158" s="551"/>
      <c r="F158" s="551"/>
      <c r="G158" s="508"/>
      <c r="H158" s="508">
        <f t="shared" si="48"/>
        <v>0</v>
      </c>
      <c r="I158" s="508">
        <f t="shared" si="49"/>
        <v>0</v>
      </c>
      <c r="J158" s="551"/>
      <c r="K158" s="551"/>
      <c r="L158" s="551"/>
    </row>
    <row r="159" spans="1:12" ht="14.25">
      <c r="A159" s="657"/>
      <c r="B159" s="660"/>
      <c r="C159" s="470">
        <v>4891</v>
      </c>
      <c r="D159" s="220" t="s">
        <v>70</v>
      </c>
      <c r="E159" s="508"/>
      <c r="F159" s="508"/>
      <c r="G159" s="508"/>
      <c r="H159" s="508">
        <f t="shared" si="48"/>
        <v>0</v>
      </c>
      <c r="I159" s="508">
        <f t="shared" si="49"/>
        <v>0</v>
      </c>
      <c r="J159" s="508"/>
      <c r="K159" s="508"/>
      <c r="L159" s="508"/>
    </row>
    <row r="160" spans="1:12" s="25" customFormat="1" ht="28.5">
      <c r="A160" s="651" t="s">
        <v>378</v>
      </c>
      <c r="B160" s="651"/>
      <c r="C160" s="230"/>
      <c r="D160" s="34" t="s">
        <v>72</v>
      </c>
      <c r="E160" s="552">
        <f>SUM(E162:E169)</f>
        <v>0</v>
      </c>
      <c r="F160" s="552">
        <f>SUM(F162:F169)</f>
        <v>0</v>
      </c>
      <c r="G160" s="552">
        <f>SUM(G162:G169)</f>
        <v>0</v>
      </c>
      <c r="H160" s="552">
        <f t="shared" si="48"/>
        <v>0</v>
      </c>
      <c r="I160" s="552">
        <f>+I166+I167+I168+I169</f>
        <v>0</v>
      </c>
      <c r="J160" s="552"/>
      <c r="K160" s="552">
        <f>SUM(K162:K169)</f>
        <v>0</v>
      </c>
      <c r="L160" s="552">
        <f>SUM(L162:L169)</f>
        <v>0</v>
      </c>
    </row>
    <row r="161" spans="1:12" s="18" customFormat="1" ht="23.25" customHeight="1">
      <c r="A161" s="506" t="s">
        <v>379</v>
      </c>
      <c r="B161" s="597" t="s">
        <v>380</v>
      </c>
      <c r="C161" s="231"/>
      <c r="D161" s="15" t="s">
        <v>71</v>
      </c>
      <c r="E161" s="553"/>
      <c r="F161" s="553"/>
      <c r="G161" s="553"/>
      <c r="H161" s="553">
        <f t="shared" si="48"/>
        <v>0</v>
      </c>
      <c r="I161" s="349">
        <f t="shared" ref="I161:I169" si="50">G161-E161</f>
        <v>0</v>
      </c>
      <c r="J161" s="553"/>
      <c r="K161" s="553"/>
      <c r="L161" s="553"/>
    </row>
    <row r="162" spans="1:12" s="18" customFormat="1" ht="28.5">
      <c r="A162" s="652">
        <v>1080</v>
      </c>
      <c r="B162" s="652">
        <v>11001</v>
      </c>
      <c r="C162" s="231">
        <v>5111</v>
      </c>
      <c r="D162" s="16" t="s">
        <v>424</v>
      </c>
      <c r="E162" s="553"/>
      <c r="F162" s="553"/>
      <c r="G162" s="553"/>
      <c r="H162" s="349">
        <f t="shared" si="48"/>
        <v>0</v>
      </c>
      <c r="I162" s="349">
        <f t="shared" si="50"/>
        <v>0</v>
      </c>
      <c r="J162" s="553"/>
      <c r="K162" s="553"/>
      <c r="L162" s="553"/>
    </row>
    <row r="163" spans="1:12" s="18" customFormat="1" ht="28.5">
      <c r="A163" s="653"/>
      <c r="B163" s="653"/>
      <c r="C163" s="231">
        <v>5112</v>
      </c>
      <c r="D163" s="16" t="s">
        <v>425</v>
      </c>
      <c r="E163" s="553"/>
      <c r="F163" s="553"/>
      <c r="G163" s="553"/>
      <c r="H163" s="349">
        <f t="shared" si="48"/>
        <v>0</v>
      </c>
      <c r="I163" s="349">
        <f t="shared" si="50"/>
        <v>0</v>
      </c>
      <c r="J163" s="553"/>
      <c r="K163" s="553"/>
      <c r="L163" s="553"/>
    </row>
    <row r="164" spans="1:12" s="18" customFormat="1" ht="13.5" customHeight="1">
      <c r="A164" s="653"/>
      <c r="B164" s="653"/>
      <c r="C164" s="231" t="s">
        <v>426</v>
      </c>
      <c r="D164" s="16" t="s">
        <v>421</v>
      </c>
      <c r="E164" s="553"/>
      <c r="F164" s="553"/>
      <c r="G164" s="553"/>
      <c r="H164" s="349">
        <f t="shared" si="48"/>
        <v>0</v>
      </c>
      <c r="I164" s="349">
        <f t="shared" si="50"/>
        <v>0</v>
      </c>
      <c r="J164" s="553"/>
      <c r="K164" s="553"/>
      <c r="L164" s="553"/>
    </row>
    <row r="165" spans="1:12" s="18" customFormat="1" ht="14.25">
      <c r="A165" s="653"/>
      <c r="B165" s="653"/>
      <c r="C165" s="231">
        <v>5121</v>
      </c>
      <c r="D165" s="218" t="s">
        <v>73</v>
      </c>
      <c r="E165" s="553"/>
      <c r="F165" s="553"/>
      <c r="G165" s="553"/>
      <c r="H165" s="349">
        <f t="shared" si="48"/>
        <v>0</v>
      </c>
      <c r="I165" s="349">
        <f t="shared" si="50"/>
        <v>0</v>
      </c>
      <c r="J165" s="553"/>
      <c r="K165" s="553"/>
      <c r="L165" s="553"/>
    </row>
    <row r="166" spans="1:12" s="31" customFormat="1" ht="15.75" customHeight="1">
      <c r="A166" s="653"/>
      <c r="B166" s="653"/>
      <c r="C166" s="208">
        <v>5122</v>
      </c>
      <c r="D166" s="19" t="s">
        <v>74</v>
      </c>
      <c r="E166" s="554"/>
      <c r="F166" s="554"/>
      <c r="G166" s="349"/>
      <c r="H166" s="349">
        <f t="shared" si="48"/>
        <v>0</v>
      </c>
      <c r="I166" s="349">
        <f t="shared" si="50"/>
        <v>0</v>
      </c>
      <c r="J166" s="554"/>
      <c r="K166" s="349"/>
      <c r="L166" s="349"/>
    </row>
    <row r="167" spans="1:12" s="31" customFormat="1" ht="15.75" customHeight="1">
      <c r="A167" s="653"/>
      <c r="B167" s="653"/>
      <c r="C167" s="208">
        <v>5129</v>
      </c>
      <c r="D167" s="19" t="s">
        <v>75</v>
      </c>
      <c r="E167" s="554"/>
      <c r="F167" s="554"/>
      <c r="G167" s="349"/>
      <c r="H167" s="349">
        <f t="shared" si="48"/>
        <v>0</v>
      </c>
      <c r="I167" s="349">
        <f t="shared" si="50"/>
        <v>0</v>
      </c>
      <c r="J167" s="554"/>
      <c r="K167" s="349"/>
      <c r="L167" s="349"/>
    </row>
    <row r="168" spans="1:12" s="31" customFormat="1" ht="14.25">
      <c r="A168" s="653"/>
      <c r="B168" s="653"/>
      <c r="C168" s="208">
        <v>5132</v>
      </c>
      <c r="D168" s="19" t="s">
        <v>76</v>
      </c>
      <c r="E168" s="554"/>
      <c r="F168" s="554"/>
      <c r="G168" s="349"/>
      <c r="H168" s="349">
        <f t="shared" si="48"/>
        <v>0</v>
      </c>
      <c r="I168" s="349">
        <f t="shared" si="50"/>
        <v>0</v>
      </c>
      <c r="J168" s="554"/>
      <c r="K168" s="349"/>
      <c r="L168" s="349"/>
    </row>
    <row r="169" spans="1:12" s="31" customFormat="1" ht="15.75" customHeight="1">
      <c r="A169" s="654"/>
      <c r="B169" s="654"/>
      <c r="C169" s="208" t="s">
        <v>427</v>
      </c>
      <c r="D169" s="19" t="s">
        <v>428</v>
      </c>
      <c r="E169" s="554"/>
      <c r="F169" s="554"/>
      <c r="G169" s="349"/>
      <c r="H169" s="349">
        <f t="shared" si="48"/>
        <v>0</v>
      </c>
      <c r="I169" s="349">
        <f t="shared" si="50"/>
        <v>0</v>
      </c>
      <c r="J169" s="554"/>
      <c r="K169" s="349"/>
      <c r="L169" s="349"/>
    </row>
    <row r="170" spans="1:12" s="146" customFormat="1" ht="14.25" customHeight="1">
      <c r="A170" s="655" t="s">
        <v>420</v>
      </c>
      <c r="B170" s="658" t="s">
        <v>507</v>
      </c>
      <c r="C170" s="464"/>
      <c r="D170" s="218" t="s">
        <v>232</v>
      </c>
      <c r="E170" s="555">
        <v>167</v>
      </c>
      <c r="F170" s="555">
        <v>167</v>
      </c>
      <c r="G170" s="555">
        <v>167</v>
      </c>
      <c r="H170" s="555">
        <f>+G170-F170</f>
        <v>0</v>
      </c>
      <c r="I170" s="555">
        <f t="shared" si="49"/>
        <v>0</v>
      </c>
      <c r="J170" s="555"/>
      <c r="K170" s="555">
        <v>167</v>
      </c>
      <c r="L170" s="555">
        <v>167</v>
      </c>
    </row>
    <row r="171" spans="1:12" s="146" customFormat="1" ht="13.5" customHeight="1">
      <c r="A171" s="656"/>
      <c r="B171" s="659"/>
      <c r="C171" s="465"/>
      <c r="D171" s="219"/>
      <c r="E171" s="555"/>
      <c r="F171" s="556"/>
      <c r="G171" s="556"/>
      <c r="H171" s="556">
        <f>+G171-F171</f>
        <v>0</v>
      </c>
      <c r="I171" s="556">
        <f t="shared" si="49"/>
        <v>0</v>
      </c>
      <c r="J171" s="556"/>
      <c r="K171" s="556"/>
      <c r="L171" s="556"/>
    </row>
    <row r="172" spans="1:12" s="146" customFormat="1" ht="14.25" customHeight="1">
      <c r="A172" s="656"/>
      <c r="B172" s="659"/>
      <c r="C172" s="465"/>
      <c r="D172" s="220" t="s">
        <v>31</v>
      </c>
      <c r="E172" s="555">
        <v>3</v>
      </c>
      <c r="F172" s="555">
        <v>3</v>
      </c>
      <c r="G172" s="556">
        <v>5</v>
      </c>
      <c r="H172" s="556">
        <f>+G172-F172</f>
        <v>2</v>
      </c>
      <c r="I172" s="556">
        <f t="shared" si="49"/>
        <v>2</v>
      </c>
      <c r="J172" s="556"/>
      <c r="K172" s="556">
        <v>5</v>
      </c>
      <c r="L172" s="556">
        <v>5</v>
      </c>
    </row>
    <row r="173" spans="1:12" s="213" customFormat="1" ht="14.25" customHeight="1">
      <c r="A173" s="656"/>
      <c r="B173" s="659"/>
      <c r="C173" s="465"/>
      <c r="D173" s="219"/>
      <c r="E173" s="509"/>
      <c r="F173" s="509"/>
      <c r="G173" s="509"/>
      <c r="H173" s="509">
        <f>+G173-F173</f>
        <v>0</v>
      </c>
      <c r="I173" s="509">
        <f t="shared" si="49"/>
        <v>0</v>
      </c>
      <c r="J173" s="509"/>
      <c r="K173" s="509"/>
      <c r="L173" s="509"/>
    </row>
    <row r="174" spans="1:12" s="212" customFormat="1" ht="14.25" customHeight="1">
      <c r="A174" s="656"/>
      <c r="B174" s="659"/>
      <c r="C174" s="466"/>
      <c r="D174" s="228" t="s">
        <v>32</v>
      </c>
      <c r="E174" s="547">
        <f>+E176+E240</f>
        <v>1229382.82</v>
      </c>
      <c r="F174" s="547">
        <f>+F176+F240</f>
        <v>1296311.8</v>
      </c>
      <c r="G174" s="547">
        <f>+G176+G240</f>
        <v>1197136.3399999999</v>
      </c>
      <c r="H174" s="547">
        <f>+G174-F174</f>
        <v>-99175.460000000196</v>
      </c>
      <c r="I174" s="547">
        <f t="shared" si="49"/>
        <v>-32246.480000000214</v>
      </c>
      <c r="J174" s="547"/>
      <c r="K174" s="547">
        <f>+K176+K240</f>
        <v>1205745.44</v>
      </c>
      <c r="L174" s="547">
        <f>+L176+L240</f>
        <v>1212056.44</v>
      </c>
    </row>
    <row r="175" spans="1:12" s="212" customFormat="1" ht="14.25" customHeight="1">
      <c r="A175" s="656"/>
      <c r="B175" s="659"/>
      <c r="C175" s="467"/>
      <c r="D175" s="15" t="s">
        <v>330</v>
      </c>
      <c r="E175" s="509"/>
      <c r="F175" s="509"/>
      <c r="G175" s="509"/>
      <c r="H175" s="547"/>
      <c r="I175" s="547"/>
      <c r="J175" s="509"/>
      <c r="K175" s="509"/>
      <c r="L175" s="509"/>
    </row>
    <row r="176" spans="1:12" s="212" customFormat="1" ht="14.25" customHeight="1">
      <c r="A176" s="656"/>
      <c r="B176" s="659"/>
      <c r="C176" s="468"/>
      <c r="D176" s="221" t="s">
        <v>35</v>
      </c>
      <c r="E176" s="547">
        <f>E178+SUM(E184:E239)-E184-E189-E197-E211-E215-E232</f>
        <v>1229382.82</v>
      </c>
      <c r="F176" s="547">
        <f>F178+SUM(F184:F239)-F184-F189-F197-F211-F215-F232</f>
        <v>1296311.8</v>
      </c>
      <c r="G176" s="547">
        <f>G178+SUM(G184:G239)-G184-G189-G197-G211-G215-G232</f>
        <v>1197136.3399999999</v>
      </c>
      <c r="H176" s="547">
        <f>+G176-F176</f>
        <v>-99175.460000000196</v>
      </c>
      <c r="I176" s="547">
        <f>G176-E176</f>
        <v>-32246.480000000214</v>
      </c>
      <c r="J176" s="547"/>
      <c r="K176" s="547">
        <f>K178+SUM(K184:K239)-K184-K189-K197-K211-K215-K232</f>
        <v>1205745.44</v>
      </c>
      <c r="L176" s="547">
        <f>L178+SUM(L184:L239)-L184-L189-L197-L211-L215-L232</f>
        <v>1212056.44</v>
      </c>
    </row>
    <row r="177" spans="1:12" s="212" customFormat="1" ht="13.5" customHeight="1">
      <c r="A177" s="656"/>
      <c r="B177" s="659"/>
      <c r="C177" s="464"/>
      <c r="D177" s="219" t="s">
        <v>71</v>
      </c>
      <c r="E177" s="510"/>
      <c r="F177" s="510"/>
      <c r="G177" s="509"/>
      <c r="H177" s="509">
        <f t="shared" ref="H177:H240" si="51">+G177-F177</f>
        <v>0</v>
      </c>
      <c r="I177" s="510">
        <f t="shared" ref="I177:I239" si="52">G177-E177</f>
        <v>0</v>
      </c>
      <c r="J177" s="510"/>
      <c r="K177" s="510"/>
      <c r="L177" s="510"/>
    </row>
    <row r="178" spans="1:12" s="212" customFormat="1" ht="14.25" customHeight="1">
      <c r="A178" s="656"/>
      <c r="B178" s="659"/>
      <c r="C178" s="469"/>
      <c r="D178" s="426" t="s">
        <v>408</v>
      </c>
      <c r="E178" s="548">
        <f>SUM(E180:E182)</f>
        <v>1195637.94</v>
      </c>
      <c r="F178" s="548">
        <f>SUM(F180:F182)</f>
        <v>1234564.2</v>
      </c>
      <c r="G178" s="548">
        <f>SUM(G180:G182)</f>
        <v>1168900.5999999999</v>
      </c>
      <c r="H178" s="548">
        <f t="shared" si="51"/>
        <v>-65663.600000000093</v>
      </c>
      <c r="I178" s="548">
        <f t="shared" si="52"/>
        <v>-26737.340000000084</v>
      </c>
      <c r="J178" s="548"/>
      <c r="K178" s="548">
        <f>SUM(K180:K182)</f>
        <v>1177509.7</v>
      </c>
      <c r="L178" s="548">
        <f>SUM(L180:L182)</f>
        <v>1183820.7</v>
      </c>
    </row>
    <row r="179" spans="1:12" s="212" customFormat="1">
      <c r="A179" s="656"/>
      <c r="B179" s="659"/>
      <c r="C179" s="464"/>
      <c r="D179" s="219" t="s">
        <v>71</v>
      </c>
      <c r="E179" s="510"/>
      <c r="F179" s="510"/>
      <c r="G179" s="509"/>
      <c r="H179" s="509">
        <f t="shared" si="51"/>
        <v>0</v>
      </c>
      <c r="I179" s="510">
        <f t="shared" si="52"/>
        <v>0</v>
      </c>
      <c r="J179" s="510"/>
      <c r="K179" s="510"/>
      <c r="L179" s="510"/>
    </row>
    <row r="180" spans="1:12" s="212" customFormat="1" ht="28.5">
      <c r="A180" s="656"/>
      <c r="B180" s="659"/>
      <c r="C180" s="470" t="s">
        <v>224</v>
      </c>
      <c r="D180" s="222" t="s">
        <v>36</v>
      </c>
      <c r="E180" s="510">
        <v>1059389.8400000001</v>
      </c>
      <c r="F180" s="510">
        <v>1159807.3999999999</v>
      </c>
      <c r="G180" s="510">
        <v>1100921.3999999999</v>
      </c>
      <c r="H180" s="510">
        <f t="shared" si="51"/>
        <v>-58886</v>
      </c>
      <c r="I180" s="510">
        <f t="shared" si="52"/>
        <v>41531.559999999823</v>
      </c>
      <c r="J180" s="510"/>
      <c r="K180" s="510">
        <v>1108928.3</v>
      </c>
      <c r="L180" s="510">
        <v>1114863.8999999999</v>
      </c>
    </row>
    <row r="181" spans="1:12" s="214" customFormat="1" ht="28.5">
      <c r="A181" s="656"/>
      <c r="B181" s="659"/>
      <c r="C181" s="470" t="s">
        <v>225</v>
      </c>
      <c r="D181" s="223" t="s">
        <v>37</v>
      </c>
      <c r="E181" s="510">
        <v>123180.2</v>
      </c>
      <c r="F181" s="510">
        <v>58017.5</v>
      </c>
      <c r="G181" s="510">
        <v>51087.9</v>
      </c>
      <c r="H181" s="510">
        <f t="shared" si="51"/>
        <v>-6929.5999999999985</v>
      </c>
      <c r="I181" s="510">
        <f t="shared" si="52"/>
        <v>-72092.299999999988</v>
      </c>
      <c r="J181" s="510"/>
      <c r="K181" s="510">
        <v>51344</v>
      </c>
      <c r="L181" s="510">
        <v>51311.6</v>
      </c>
    </row>
    <row r="182" spans="1:12" s="214" customFormat="1" ht="42.75">
      <c r="A182" s="656"/>
      <c r="B182" s="659"/>
      <c r="C182" s="470" t="s">
        <v>226</v>
      </c>
      <c r="D182" s="223" t="s">
        <v>38</v>
      </c>
      <c r="E182" s="510">
        <v>13067.9</v>
      </c>
      <c r="F182" s="510">
        <v>16739.3</v>
      </c>
      <c r="G182" s="510">
        <v>16891.3</v>
      </c>
      <c r="H182" s="510">
        <f t="shared" si="51"/>
        <v>152</v>
      </c>
      <c r="I182" s="510">
        <f t="shared" si="52"/>
        <v>3823.3999999999996</v>
      </c>
      <c r="J182" s="510"/>
      <c r="K182" s="510">
        <v>17237.400000000001</v>
      </c>
      <c r="L182" s="510">
        <v>17645.2</v>
      </c>
    </row>
    <row r="183" spans="1:12" s="214" customFormat="1" ht="14.25">
      <c r="A183" s="656"/>
      <c r="B183" s="659"/>
      <c r="C183" s="471"/>
      <c r="D183" s="427"/>
      <c r="E183" s="511"/>
      <c r="F183" s="511"/>
      <c r="G183" s="511"/>
      <c r="H183" s="511">
        <f t="shared" si="51"/>
        <v>0</v>
      </c>
      <c r="I183" s="511">
        <f t="shared" si="52"/>
        <v>0</v>
      </c>
      <c r="J183" s="511"/>
      <c r="K183" s="511"/>
      <c r="L183" s="511"/>
    </row>
    <row r="184" spans="1:12" s="214" customFormat="1" ht="14.25">
      <c r="A184" s="656"/>
      <c r="B184" s="659"/>
      <c r="C184" s="472">
        <v>4212</v>
      </c>
      <c r="D184" s="426" t="s">
        <v>39</v>
      </c>
      <c r="E184" s="548">
        <f>E186+E187+E188</f>
        <v>15124.74</v>
      </c>
      <c r="F184" s="548">
        <f>F186+F187+F188</f>
        <v>22333.699999999997</v>
      </c>
      <c r="G184" s="548">
        <f>G186+G187+G188</f>
        <v>0</v>
      </c>
      <c r="H184" s="548">
        <f t="shared" si="51"/>
        <v>-22333.699999999997</v>
      </c>
      <c r="I184" s="548">
        <f t="shared" si="52"/>
        <v>-15124.74</v>
      </c>
      <c r="J184" s="548"/>
      <c r="K184" s="548">
        <f>K186+K187+K188</f>
        <v>0</v>
      </c>
      <c r="L184" s="548">
        <f>L186+L187+L188</f>
        <v>0</v>
      </c>
    </row>
    <row r="185" spans="1:12" s="214" customFormat="1">
      <c r="A185" s="656"/>
      <c r="B185" s="659"/>
      <c r="C185" s="470"/>
      <c r="D185" s="219" t="s">
        <v>71</v>
      </c>
      <c r="E185" s="508"/>
      <c r="F185" s="508"/>
      <c r="G185" s="508"/>
      <c r="H185" s="508">
        <f t="shared" si="51"/>
        <v>0</v>
      </c>
      <c r="I185" s="508">
        <f t="shared" si="52"/>
        <v>0</v>
      </c>
      <c r="J185" s="508"/>
      <c r="K185" s="508"/>
      <c r="L185" s="508"/>
    </row>
    <row r="186" spans="1:12" s="214" customFormat="1">
      <c r="A186" s="656"/>
      <c r="B186" s="659"/>
      <c r="C186" s="470"/>
      <c r="D186" s="219" t="s">
        <v>39</v>
      </c>
      <c r="E186" s="508">
        <v>11017.16</v>
      </c>
      <c r="F186" s="508">
        <v>13022.9</v>
      </c>
      <c r="G186" s="508"/>
      <c r="H186" s="508"/>
      <c r="I186" s="508"/>
      <c r="J186" s="508"/>
      <c r="K186" s="508"/>
      <c r="L186" s="508"/>
    </row>
    <row r="187" spans="1:12" s="214" customFormat="1" ht="27">
      <c r="A187" s="656"/>
      <c r="B187" s="659"/>
      <c r="C187" s="470"/>
      <c r="D187" s="219" t="s">
        <v>233</v>
      </c>
      <c r="E187" s="508"/>
      <c r="F187" s="508"/>
      <c r="G187" s="508"/>
      <c r="H187" s="508"/>
      <c r="I187" s="508"/>
      <c r="J187" s="508"/>
      <c r="K187" s="508"/>
      <c r="L187" s="508"/>
    </row>
    <row r="188" spans="1:12" s="214" customFormat="1">
      <c r="A188" s="656"/>
      <c r="B188" s="659"/>
      <c r="C188" s="470"/>
      <c r="D188" s="219" t="s">
        <v>332</v>
      </c>
      <c r="E188" s="508">
        <v>4107.58</v>
      </c>
      <c r="F188" s="508">
        <v>9310.7999999999993</v>
      </c>
      <c r="G188" s="508"/>
      <c r="H188" s="508"/>
      <c r="I188" s="508"/>
      <c r="J188" s="508"/>
      <c r="K188" s="508"/>
      <c r="L188" s="508"/>
    </row>
    <row r="189" spans="1:12" s="214" customFormat="1" ht="14.25">
      <c r="A189" s="656"/>
      <c r="B189" s="659"/>
      <c r="C189" s="472">
        <v>4213</v>
      </c>
      <c r="D189" s="426" t="s">
        <v>40</v>
      </c>
      <c r="E189" s="548">
        <f>E191+E192</f>
        <v>481.93</v>
      </c>
      <c r="F189" s="548">
        <f>F191+F192</f>
        <v>1540.9</v>
      </c>
      <c r="G189" s="548">
        <f>G191+G192</f>
        <v>0</v>
      </c>
      <c r="H189" s="548">
        <f t="shared" si="51"/>
        <v>-1540.9</v>
      </c>
      <c r="I189" s="548">
        <f t="shared" si="52"/>
        <v>-481.93</v>
      </c>
      <c r="J189" s="548"/>
      <c r="K189" s="548">
        <f>K191+K192</f>
        <v>0</v>
      </c>
      <c r="L189" s="548">
        <f>L191+L192</f>
        <v>0</v>
      </c>
    </row>
    <row r="190" spans="1:12" s="214" customFormat="1">
      <c r="A190" s="656"/>
      <c r="B190" s="659"/>
      <c r="C190" s="470"/>
      <c r="D190" s="219" t="s">
        <v>71</v>
      </c>
      <c r="E190" s="508"/>
      <c r="F190" s="508"/>
      <c r="G190" s="508"/>
      <c r="H190" s="508">
        <f t="shared" si="51"/>
        <v>0</v>
      </c>
      <c r="I190" s="508">
        <f t="shared" si="52"/>
        <v>0</v>
      </c>
      <c r="J190" s="508"/>
      <c r="K190" s="508"/>
      <c r="L190" s="508"/>
    </row>
    <row r="191" spans="1:12" s="214" customFormat="1" ht="27">
      <c r="A191" s="656"/>
      <c r="B191" s="659"/>
      <c r="C191" s="470"/>
      <c r="D191" s="225" t="s">
        <v>41</v>
      </c>
      <c r="E191" s="508">
        <v>481.93</v>
      </c>
      <c r="F191" s="508">
        <v>1540.9</v>
      </c>
      <c r="G191" s="508"/>
      <c r="H191" s="508"/>
      <c r="I191" s="508"/>
      <c r="J191" s="508"/>
      <c r="K191" s="508"/>
      <c r="L191" s="508"/>
    </row>
    <row r="192" spans="1:12" s="214" customFormat="1" ht="27">
      <c r="A192" s="656"/>
      <c r="B192" s="659"/>
      <c r="C192" s="470"/>
      <c r="D192" s="225" t="s">
        <v>227</v>
      </c>
      <c r="E192" s="508"/>
      <c r="F192" s="508"/>
      <c r="G192" s="508"/>
      <c r="H192" s="508">
        <f t="shared" si="51"/>
        <v>0</v>
      </c>
      <c r="I192" s="508">
        <f t="shared" si="52"/>
        <v>0</v>
      </c>
      <c r="J192" s="508"/>
      <c r="K192" s="508"/>
      <c r="L192" s="508"/>
    </row>
    <row r="193" spans="1:12" s="214" customFormat="1" ht="14.25">
      <c r="A193" s="656"/>
      <c r="B193" s="659"/>
      <c r="C193" s="470">
        <v>4214</v>
      </c>
      <c r="D193" s="224" t="s">
        <v>42</v>
      </c>
      <c r="E193" s="508">
        <v>15720.890000000001</v>
      </c>
      <c r="F193" s="508">
        <v>34424</v>
      </c>
      <c r="G193" s="508">
        <v>23780.5</v>
      </c>
      <c r="H193" s="508">
        <v>23780.5</v>
      </c>
      <c r="I193" s="508">
        <v>23780.5</v>
      </c>
      <c r="J193" s="508">
        <v>23780.5</v>
      </c>
      <c r="K193" s="508">
        <v>23780.5</v>
      </c>
      <c r="L193" s="508">
        <v>23780.5</v>
      </c>
    </row>
    <row r="194" spans="1:12" s="212" customFormat="1" ht="23.25" customHeight="1">
      <c r="A194" s="656"/>
      <c r="B194" s="659"/>
      <c r="C194" s="470">
        <v>4215</v>
      </c>
      <c r="D194" s="224" t="s">
        <v>43</v>
      </c>
      <c r="E194" s="508"/>
      <c r="F194" s="508"/>
      <c r="G194" s="508"/>
      <c r="H194" s="508">
        <f t="shared" si="51"/>
        <v>0</v>
      </c>
      <c r="I194" s="508">
        <f t="shared" si="52"/>
        <v>0</v>
      </c>
      <c r="J194" s="508"/>
      <c r="K194" s="508"/>
      <c r="L194" s="508"/>
    </row>
    <row r="195" spans="1:12" s="146" customFormat="1" ht="28.5">
      <c r="A195" s="656"/>
      <c r="B195" s="659"/>
      <c r="C195" s="470">
        <v>4216</v>
      </c>
      <c r="D195" s="224" t="s">
        <v>44</v>
      </c>
      <c r="E195" s="508"/>
      <c r="F195" s="508"/>
      <c r="G195" s="508"/>
      <c r="H195" s="508">
        <f t="shared" si="51"/>
        <v>0</v>
      </c>
      <c r="I195" s="508">
        <f t="shared" si="52"/>
        <v>0</v>
      </c>
      <c r="J195" s="508"/>
      <c r="K195" s="508"/>
      <c r="L195" s="508"/>
    </row>
    <row r="196" spans="1:12" s="146" customFormat="1" ht="14.25">
      <c r="A196" s="656"/>
      <c r="B196" s="659"/>
      <c r="C196" s="470">
        <v>4217</v>
      </c>
      <c r="D196" s="224" t="s">
        <v>45</v>
      </c>
      <c r="E196" s="508"/>
      <c r="F196" s="508"/>
      <c r="G196" s="508"/>
      <c r="H196" s="508">
        <f t="shared" si="51"/>
        <v>0</v>
      </c>
      <c r="I196" s="508">
        <f t="shared" si="52"/>
        <v>0</v>
      </c>
      <c r="J196" s="508"/>
      <c r="K196" s="508"/>
      <c r="L196" s="508"/>
    </row>
    <row r="197" spans="1:12" s="146" customFormat="1" ht="28.5">
      <c r="A197" s="656"/>
      <c r="B197" s="659"/>
      <c r="C197" s="472"/>
      <c r="D197" s="426" t="s">
        <v>356</v>
      </c>
      <c r="E197" s="548">
        <f>E199+E200</f>
        <v>0</v>
      </c>
      <c r="F197" s="548">
        <f>F199+F200</f>
        <v>786.3</v>
      </c>
      <c r="G197" s="548">
        <f>G199+G200</f>
        <v>786.30000000000007</v>
      </c>
      <c r="H197" s="548">
        <f t="shared" si="51"/>
        <v>0</v>
      </c>
      <c r="I197" s="548">
        <f t="shared" si="52"/>
        <v>786.30000000000007</v>
      </c>
      <c r="J197" s="548"/>
      <c r="K197" s="548">
        <f>K199+K200</f>
        <v>786.30000000000007</v>
      </c>
      <c r="L197" s="548">
        <f>L199+L200</f>
        <v>786.30000000000007</v>
      </c>
    </row>
    <row r="198" spans="1:12" s="146" customFormat="1">
      <c r="A198" s="656"/>
      <c r="B198" s="659"/>
      <c r="C198" s="470"/>
      <c r="D198" s="219" t="s">
        <v>71</v>
      </c>
      <c r="E198" s="509"/>
      <c r="F198" s="509"/>
      <c r="G198" s="509"/>
      <c r="H198" s="509">
        <f t="shared" si="51"/>
        <v>0</v>
      </c>
      <c r="I198" s="509">
        <f t="shared" si="52"/>
        <v>0</v>
      </c>
      <c r="J198" s="509"/>
      <c r="K198" s="509"/>
      <c r="L198" s="509"/>
    </row>
    <row r="199" spans="1:12" s="146" customFormat="1">
      <c r="A199" s="656"/>
      <c r="B199" s="659"/>
      <c r="C199" s="470">
        <v>4221</v>
      </c>
      <c r="D199" s="219" t="s">
        <v>46</v>
      </c>
      <c r="E199" s="509"/>
      <c r="F199" s="509">
        <v>786.3</v>
      </c>
      <c r="G199" s="509">
        <v>786.30000000000007</v>
      </c>
      <c r="H199" s="509"/>
      <c r="I199" s="509"/>
      <c r="J199" s="509"/>
      <c r="K199" s="509">
        <v>786.30000000000007</v>
      </c>
      <c r="L199" s="509">
        <v>786.30000000000007</v>
      </c>
    </row>
    <row r="200" spans="1:12" s="146" customFormat="1" ht="27">
      <c r="A200" s="656"/>
      <c r="B200" s="659"/>
      <c r="C200" s="470">
        <v>4222</v>
      </c>
      <c r="D200" s="219" t="s">
        <v>47</v>
      </c>
      <c r="E200" s="509"/>
      <c r="F200" s="509"/>
      <c r="G200" s="509"/>
      <c r="H200" s="509"/>
      <c r="I200" s="509"/>
      <c r="J200" s="509"/>
      <c r="K200" s="509"/>
      <c r="L200" s="509"/>
    </row>
    <row r="201" spans="1:12" s="214" customFormat="1" ht="14.25">
      <c r="A201" s="656"/>
      <c r="B201" s="659"/>
      <c r="C201" s="470">
        <v>4231</v>
      </c>
      <c r="D201" s="220" t="s">
        <v>48</v>
      </c>
      <c r="E201" s="509">
        <v>382.79</v>
      </c>
      <c r="F201" s="509">
        <v>163.5</v>
      </c>
      <c r="G201" s="509">
        <v>1000</v>
      </c>
      <c r="H201" s="509"/>
      <c r="I201" s="509"/>
      <c r="J201" s="509"/>
      <c r="K201" s="509">
        <v>1000</v>
      </c>
      <c r="L201" s="509">
        <v>1000</v>
      </c>
    </row>
    <row r="202" spans="1:12" s="214" customFormat="1" ht="16.5">
      <c r="A202" s="656"/>
      <c r="B202" s="659"/>
      <c r="C202" s="470">
        <v>4232</v>
      </c>
      <c r="D202" s="220" t="s">
        <v>49</v>
      </c>
      <c r="E202" s="509"/>
      <c r="F202" s="509"/>
      <c r="G202" s="509"/>
      <c r="H202" s="509">
        <f t="shared" si="51"/>
        <v>0</v>
      </c>
      <c r="I202" s="509">
        <f t="shared" si="52"/>
        <v>0</v>
      </c>
      <c r="J202" s="549"/>
      <c r="K202" s="509"/>
      <c r="L202" s="509"/>
    </row>
    <row r="203" spans="1:12" s="214" customFormat="1" ht="28.5">
      <c r="A203" s="656"/>
      <c r="B203" s="659"/>
      <c r="C203" s="470">
        <v>4233</v>
      </c>
      <c r="D203" s="220" t="s">
        <v>322</v>
      </c>
      <c r="E203" s="509"/>
      <c r="F203" s="509"/>
      <c r="G203" s="509"/>
      <c r="H203" s="509">
        <f t="shared" si="51"/>
        <v>0</v>
      </c>
      <c r="I203" s="509">
        <f t="shared" si="52"/>
        <v>0</v>
      </c>
      <c r="J203" s="549"/>
      <c r="K203" s="509"/>
      <c r="L203" s="509"/>
    </row>
    <row r="204" spans="1:12" s="214" customFormat="1" ht="14.25">
      <c r="A204" s="656"/>
      <c r="B204" s="659"/>
      <c r="C204" s="470">
        <v>4234</v>
      </c>
      <c r="D204" s="220" t="s">
        <v>50</v>
      </c>
      <c r="E204" s="508"/>
      <c r="F204" s="508"/>
      <c r="G204" s="508"/>
      <c r="H204" s="508">
        <f t="shared" si="51"/>
        <v>0</v>
      </c>
      <c r="I204" s="508">
        <f t="shared" si="52"/>
        <v>0</v>
      </c>
      <c r="J204" s="508"/>
      <c r="K204" s="508"/>
      <c r="L204" s="508"/>
    </row>
    <row r="205" spans="1:12" s="212" customFormat="1" ht="14.25">
      <c r="A205" s="656"/>
      <c r="B205" s="659"/>
      <c r="C205" s="470">
        <v>4235</v>
      </c>
      <c r="D205" s="220" t="s">
        <v>51</v>
      </c>
      <c r="E205" s="508"/>
      <c r="F205" s="508"/>
      <c r="G205" s="508"/>
      <c r="H205" s="508">
        <f t="shared" si="51"/>
        <v>0</v>
      </c>
      <c r="I205" s="508">
        <f t="shared" si="52"/>
        <v>0</v>
      </c>
      <c r="J205" s="508"/>
      <c r="K205" s="508"/>
      <c r="L205" s="508"/>
    </row>
    <row r="206" spans="1:12" s="214" customFormat="1" ht="28.5">
      <c r="A206" s="656"/>
      <c r="B206" s="659"/>
      <c r="C206" s="470">
        <v>4236</v>
      </c>
      <c r="D206" s="220" t="s">
        <v>52</v>
      </c>
      <c r="E206" s="508"/>
      <c r="F206" s="508"/>
      <c r="G206" s="508"/>
      <c r="H206" s="508">
        <f t="shared" si="51"/>
        <v>0</v>
      </c>
      <c r="I206" s="508">
        <f t="shared" si="52"/>
        <v>0</v>
      </c>
      <c r="J206" s="508"/>
      <c r="K206" s="508"/>
      <c r="L206" s="508"/>
    </row>
    <row r="207" spans="1:12" s="212" customFormat="1" ht="14.25">
      <c r="A207" s="656"/>
      <c r="B207" s="659"/>
      <c r="C207" s="470">
        <v>4237</v>
      </c>
      <c r="D207" s="220" t="s">
        <v>53</v>
      </c>
      <c r="E207" s="508"/>
      <c r="F207" s="508">
        <v>500</v>
      </c>
      <c r="G207" s="508"/>
      <c r="H207" s="508">
        <f t="shared" si="51"/>
        <v>-500</v>
      </c>
      <c r="I207" s="508">
        <f t="shared" si="52"/>
        <v>0</v>
      </c>
      <c r="J207" s="508"/>
      <c r="K207" s="508"/>
      <c r="L207" s="508"/>
    </row>
    <row r="208" spans="1:12" s="212" customFormat="1" ht="28.5">
      <c r="A208" s="656"/>
      <c r="B208" s="659"/>
      <c r="C208" s="470">
        <v>4239</v>
      </c>
      <c r="D208" s="218" t="s">
        <v>54</v>
      </c>
      <c r="E208" s="510"/>
      <c r="F208" s="510"/>
      <c r="G208" s="510"/>
      <c r="H208" s="510">
        <f t="shared" si="51"/>
        <v>0</v>
      </c>
      <c r="I208" s="510">
        <f t="shared" si="52"/>
        <v>0</v>
      </c>
      <c r="J208" s="510"/>
      <c r="K208" s="510"/>
      <c r="L208" s="510"/>
    </row>
    <row r="209" spans="1:12" s="212" customFormat="1" ht="14.25">
      <c r="A209" s="656"/>
      <c r="B209" s="659"/>
      <c r="C209" s="470">
        <v>4241</v>
      </c>
      <c r="D209" s="220" t="s">
        <v>55</v>
      </c>
      <c r="E209" s="508">
        <v>88.6</v>
      </c>
      <c r="F209" s="508">
        <v>88.7</v>
      </c>
      <c r="G209" s="508"/>
      <c r="H209" s="508">
        <f t="shared" si="51"/>
        <v>-88.7</v>
      </c>
      <c r="I209" s="508">
        <f t="shared" si="52"/>
        <v>-88.6</v>
      </c>
      <c r="J209" s="508"/>
      <c r="K209" s="508"/>
      <c r="L209" s="508"/>
    </row>
    <row r="210" spans="1:12" s="212" customFormat="1" ht="28.5">
      <c r="A210" s="656"/>
      <c r="B210" s="659"/>
      <c r="C210" s="470">
        <v>4251</v>
      </c>
      <c r="D210" s="218" t="s">
        <v>56</v>
      </c>
      <c r="E210" s="510"/>
      <c r="F210" s="510"/>
      <c r="G210" s="510"/>
      <c r="H210" s="510">
        <f t="shared" si="51"/>
        <v>0</v>
      </c>
      <c r="I210" s="510">
        <f t="shared" si="52"/>
        <v>0</v>
      </c>
      <c r="J210" s="510"/>
      <c r="K210" s="510"/>
      <c r="L210" s="510"/>
    </row>
    <row r="211" spans="1:12" s="212" customFormat="1" ht="28.5">
      <c r="A211" s="656"/>
      <c r="B211" s="659"/>
      <c r="C211" s="472">
        <v>4252</v>
      </c>
      <c r="D211" s="426" t="s">
        <v>57</v>
      </c>
      <c r="E211" s="548">
        <f>E213+E214</f>
        <v>0</v>
      </c>
      <c r="F211" s="548">
        <f>F213+F214</f>
        <v>0</v>
      </c>
      <c r="G211" s="548">
        <f>G213+G214</f>
        <v>0</v>
      </c>
      <c r="H211" s="548">
        <f t="shared" si="51"/>
        <v>0</v>
      </c>
      <c r="I211" s="548">
        <f t="shared" si="52"/>
        <v>0</v>
      </c>
      <c r="J211" s="548"/>
      <c r="K211" s="548">
        <f>K213+K214</f>
        <v>0</v>
      </c>
      <c r="L211" s="548">
        <f>L213+L214</f>
        <v>0</v>
      </c>
    </row>
    <row r="212" spans="1:12" s="212" customFormat="1">
      <c r="A212" s="656"/>
      <c r="B212" s="659"/>
      <c r="C212" s="470"/>
      <c r="D212" s="219" t="s">
        <v>71</v>
      </c>
      <c r="E212" s="510"/>
      <c r="F212" s="510"/>
      <c r="G212" s="510"/>
      <c r="H212" s="510">
        <f t="shared" si="51"/>
        <v>0</v>
      </c>
      <c r="I212" s="510">
        <f t="shared" si="52"/>
        <v>0</v>
      </c>
      <c r="J212" s="510"/>
      <c r="K212" s="510"/>
      <c r="L212" s="510"/>
    </row>
    <row r="213" spans="1:12" s="214" customFormat="1" ht="27">
      <c r="A213" s="656"/>
      <c r="B213" s="659"/>
      <c r="C213" s="470"/>
      <c r="D213" s="226" t="s">
        <v>58</v>
      </c>
      <c r="E213" s="510"/>
      <c r="F213" s="510"/>
      <c r="G213" s="510"/>
      <c r="H213" s="510">
        <f t="shared" si="51"/>
        <v>0</v>
      </c>
      <c r="I213" s="510">
        <f t="shared" si="52"/>
        <v>0</v>
      </c>
      <c r="J213" s="510"/>
      <c r="K213" s="510"/>
      <c r="L213" s="510"/>
    </row>
    <row r="214" spans="1:12" s="214" customFormat="1" ht="27">
      <c r="A214" s="656"/>
      <c r="B214" s="659"/>
      <c r="C214" s="470"/>
      <c r="D214" s="226" t="s">
        <v>59</v>
      </c>
      <c r="E214" s="510"/>
      <c r="F214" s="510"/>
      <c r="G214" s="510"/>
      <c r="H214" s="510">
        <f t="shared" si="51"/>
        <v>0</v>
      </c>
      <c r="I214" s="510">
        <f t="shared" si="52"/>
        <v>0</v>
      </c>
      <c r="J214" s="510"/>
      <c r="K214" s="510"/>
      <c r="L214" s="510"/>
    </row>
    <row r="215" spans="1:12" s="214" customFormat="1" ht="14.25">
      <c r="A215" s="656"/>
      <c r="B215" s="659"/>
      <c r="C215" s="472">
        <v>4261</v>
      </c>
      <c r="D215" s="426" t="s">
        <v>60</v>
      </c>
      <c r="E215" s="548">
        <f>E217+E218</f>
        <v>0</v>
      </c>
      <c r="F215" s="548">
        <f>F217+F218</f>
        <v>0</v>
      </c>
      <c r="G215" s="548">
        <f>G217+G218</f>
        <v>0</v>
      </c>
      <c r="H215" s="548">
        <f t="shared" si="51"/>
        <v>0</v>
      </c>
      <c r="I215" s="548">
        <f t="shared" si="52"/>
        <v>0</v>
      </c>
      <c r="J215" s="548"/>
      <c r="K215" s="548">
        <f>K217+K218</f>
        <v>0</v>
      </c>
      <c r="L215" s="548">
        <f>L217+L218</f>
        <v>0</v>
      </c>
    </row>
    <row r="216" spans="1:12" s="214" customFormat="1">
      <c r="A216" s="656"/>
      <c r="B216" s="659"/>
      <c r="C216" s="470"/>
      <c r="D216" s="219" t="s">
        <v>71</v>
      </c>
      <c r="E216" s="508"/>
      <c r="F216" s="508"/>
      <c r="G216" s="508"/>
      <c r="H216" s="508">
        <f t="shared" si="51"/>
        <v>0</v>
      </c>
      <c r="I216" s="508">
        <f t="shared" si="52"/>
        <v>0</v>
      </c>
      <c r="J216" s="508"/>
      <c r="K216" s="508"/>
      <c r="L216" s="508"/>
    </row>
    <row r="217" spans="1:12" s="214" customFormat="1">
      <c r="A217" s="656"/>
      <c r="B217" s="659"/>
      <c r="C217" s="470"/>
      <c r="D217" s="219" t="s">
        <v>61</v>
      </c>
      <c r="E217" s="508"/>
      <c r="F217" s="508"/>
      <c r="G217" s="508"/>
      <c r="H217" s="508">
        <f t="shared" si="51"/>
        <v>0</v>
      </c>
      <c r="I217" s="508">
        <f t="shared" si="52"/>
        <v>0</v>
      </c>
      <c r="J217" s="508"/>
      <c r="K217" s="508"/>
      <c r="L217" s="508"/>
    </row>
    <row r="218" spans="1:12" s="214" customFormat="1">
      <c r="A218" s="656"/>
      <c r="B218" s="659"/>
      <c r="C218" s="470"/>
      <c r="D218" s="219" t="s">
        <v>62</v>
      </c>
      <c r="E218" s="508"/>
      <c r="F218" s="508"/>
      <c r="G218" s="508"/>
      <c r="H218" s="508">
        <f t="shared" si="51"/>
        <v>0</v>
      </c>
      <c r="I218" s="508">
        <f t="shared" si="52"/>
        <v>0</v>
      </c>
      <c r="J218" s="508"/>
      <c r="K218" s="508"/>
      <c r="L218" s="508"/>
    </row>
    <row r="219" spans="1:12" s="214" customFormat="1" ht="14.25">
      <c r="A219" s="656"/>
      <c r="B219" s="659"/>
      <c r="C219" s="470">
        <v>4262</v>
      </c>
      <c r="D219" s="220" t="s">
        <v>288</v>
      </c>
      <c r="E219" s="508"/>
      <c r="F219" s="508"/>
      <c r="G219" s="508"/>
      <c r="H219" s="508">
        <f t="shared" si="51"/>
        <v>0</v>
      </c>
      <c r="I219" s="508">
        <f t="shared" si="52"/>
        <v>0</v>
      </c>
      <c r="J219" s="508"/>
      <c r="K219" s="508"/>
      <c r="L219" s="508"/>
    </row>
    <row r="220" spans="1:12" s="214" customFormat="1" ht="14.25">
      <c r="A220" s="656"/>
      <c r="B220" s="659"/>
      <c r="C220" s="470">
        <v>4264</v>
      </c>
      <c r="D220" s="220" t="s">
        <v>287</v>
      </c>
      <c r="E220" s="508"/>
      <c r="F220" s="508"/>
      <c r="G220" s="508"/>
      <c r="H220" s="508">
        <f t="shared" si="51"/>
        <v>0</v>
      </c>
      <c r="I220" s="508">
        <f t="shared" si="52"/>
        <v>0</v>
      </c>
      <c r="J220" s="508"/>
      <c r="K220" s="508"/>
      <c r="L220" s="508"/>
    </row>
    <row r="221" spans="1:12" s="214" customFormat="1" ht="22.5" customHeight="1">
      <c r="A221" s="656"/>
      <c r="B221" s="659"/>
      <c r="C221" s="473">
        <v>4266</v>
      </c>
      <c r="D221" s="454" t="s">
        <v>363</v>
      </c>
      <c r="E221" s="508"/>
      <c r="F221" s="508"/>
      <c r="G221" s="508"/>
      <c r="H221" s="508">
        <f t="shared" si="51"/>
        <v>0</v>
      </c>
      <c r="I221" s="508">
        <f t="shared" si="52"/>
        <v>0</v>
      </c>
      <c r="J221" s="508"/>
      <c r="K221" s="508"/>
      <c r="L221" s="508"/>
    </row>
    <row r="222" spans="1:12" s="214" customFormat="1" ht="28.5">
      <c r="A222" s="656"/>
      <c r="B222" s="659"/>
      <c r="C222" s="470">
        <v>4267</v>
      </c>
      <c r="D222" s="220" t="s">
        <v>289</v>
      </c>
      <c r="E222" s="508"/>
      <c r="F222" s="508"/>
      <c r="G222" s="508"/>
      <c r="H222" s="508">
        <f t="shared" si="51"/>
        <v>0</v>
      </c>
      <c r="I222" s="508">
        <f t="shared" si="52"/>
        <v>0</v>
      </c>
      <c r="J222" s="508"/>
      <c r="K222" s="508"/>
      <c r="L222" s="508"/>
    </row>
    <row r="223" spans="1:12" s="214" customFormat="1" ht="14.25">
      <c r="A223" s="656"/>
      <c r="B223" s="659"/>
      <c r="C223" s="470">
        <v>4269</v>
      </c>
      <c r="D223" s="220" t="s">
        <v>63</v>
      </c>
      <c r="E223" s="508"/>
      <c r="F223" s="508"/>
      <c r="G223" s="508"/>
      <c r="H223" s="508">
        <f t="shared" si="51"/>
        <v>0</v>
      </c>
      <c r="I223" s="508">
        <f t="shared" si="52"/>
        <v>0</v>
      </c>
      <c r="J223" s="508"/>
      <c r="K223" s="508"/>
      <c r="L223" s="508"/>
    </row>
    <row r="224" spans="1:12" s="214" customFormat="1" ht="42.75">
      <c r="A224" s="656"/>
      <c r="B224" s="659"/>
      <c r="C224" s="470">
        <v>4511</v>
      </c>
      <c r="D224" s="218" t="s">
        <v>64</v>
      </c>
      <c r="E224" s="508"/>
      <c r="F224" s="508"/>
      <c r="G224" s="508"/>
      <c r="H224" s="508">
        <f t="shared" si="51"/>
        <v>0</v>
      </c>
      <c r="I224" s="508">
        <f t="shared" si="52"/>
        <v>0</v>
      </c>
      <c r="J224" s="508"/>
      <c r="K224" s="508"/>
      <c r="L224" s="508"/>
    </row>
    <row r="225" spans="1:12" s="216" customFormat="1" ht="42.75">
      <c r="A225" s="656"/>
      <c r="B225" s="659"/>
      <c r="C225" s="470">
        <v>4621</v>
      </c>
      <c r="D225" s="218" t="s">
        <v>65</v>
      </c>
      <c r="E225" s="508"/>
      <c r="F225" s="508"/>
      <c r="G225" s="508"/>
      <c r="H225" s="508">
        <f t="shared" si="51"/>
        <v>0</v>
      </c>
      <c r="I225" s="508">
        <f t="shared" si="52"/>
        <v>0</v>
      </c>
      <c r="J225" s="550"/>
      <c r="K225" s="508"/>
      <c r="L225" s="508"/>
    </row>
    <row r="226" spans="1:12" s="216" customFormat="1" ht="42.75">
      <c r="A226" s="656"/>
      <c r="B226" s="659"/>
      <c r="C226" s="470">
        <v>4631</v>
      </c>
      <c r="D226" s="218" t="s">
        <v>321</v>
      </c>
      <c r="E226" s="508"/>
      <c r="F226" s="508"/>
      <c r="G226" s="508"/>
      <c r="H226" s="508">
        <f t="shared" si="51"/>
        <v>0</v>
      </c>
      <c r="I226" s="508">
        <f t="shared" si="52"/>
        <v>0</v>
      </c>
      <c r="J226" s="550"/>
      <c r="K226" s="508"/>
      <c r="L226" s="508"/>
    </row>
    <row r="227" spans="1:12" s="216" customFormat="1" ht="21.75" customHeight="1">
      <c r="A227" s="656"/>
      <c r="B227" s="659"/>
      <c r="C227" s="470">
        <v>4632</v>
      </c>
      <c r="D227" s="218" t="s">
        <v>231</v>
      </c>
      <c r="E227" s="508"/>
      <c r="F227" s="508"/>
      <c r="G227" s="508"/>
      <c r="H227" s="508">
        <f t="shared" si="51"/>
        <v>0</v>
      </c>
      <c r="I227" s="508">
        <f t="shared" si="52"/>
        <v>0</v>
      </c>
      <c r="J227" s="508"/>
      <c r="K227" s="508"/>
      <c r="L227" s="508"/>
    </row>
    <row r="228" spans="1:12" s="216" customFormat="1" ht="48.75" customHeight="1">
      <c r="A228" s="656"/>
      <c r="B228" s="659"/>
      <c r="C228" s="473">
        <v>4638</v>
      </c>
      <c r="D228" s="454" t="s">
        <v>364</v>
      </c>
      <c r="E228" s="508"/>
      <c r="F228" s="508"/>
      <c r="G228" s="508"/>
      <c r="H228" s="508">
        <f t="shared" si="51"/>
        <v>0</v>
      </c>
      <c r="I228" s="508">
        <f t="shared" si="52"/>
        <v>0</v>
      </c>
      <c r="J228" s="508"/>
      <c r="K228" s="508"/>
      <c r="L228" s="508"/>
    </row>
    <row r="229" spans="1:12" s="216" customFormat="1" ht="14.25">
      <c r="A229" s="656"/>
      <c r="B229" s="659"/>
      <c r="C229" s="470" t="s">
        <v>327</v>
      </c>
      <c r="D229" s="218" t="s">
        <v>328</v>
      </c>
      <c r="E229" s="508"/>
      <c r="F229" s="508"/>
      <c r="G229" s="508"/>
      <c r="H229" s="508">
        <f t="shared" si="51"/>
        <v>0</v>
      </c>
      <c r="I229" s="508">
        <f t="shared" si="52"/>
        <v>0</v>
      </c>
      <c r="J229" s="508"/>
      <c r="K229" s="508"/>
      <c r="L229" s="508"/>
    </row>
    <row r="230" spans="1:12" s="216" customFormat="1" ht="14.25">
      <c r="A230" s="656"/>
      <c r="B230" s="659"/>
      <c r="C230" s="470">
        <v>4729</v>
      </c>
      <c r="D230" s="220" t="s">
        <v>66</v>
      </c>
      <c r="E230" s="551"/>
      <c r="F230" s="551"/>
      <c r="G230" s="508"/>
      <c r="H230" s="508">
        <f t="shared" si="51"/>
        <v>0</v>
      </c>
      <c r="I230" s="508">
        <f t="shared" si="52"/>
        <v>0</v>
      </c>
      <c r="J230" s="551"/>
      <c r="K230" s="551"/>
      <c r="L230" s="551"/>
    </row>
    <row r="231" spans="1:12" s="216" customFormat="1" ht="14.25">
      <c r="A231" s="656"/>
      <c r="B231" s="659"/>
      <c r="C231" s="470">
        <v>4822</v>
      </c>
      <c r="D231" s="220" t="s">
        <v>67</v>
      </c>
      <c r="E231" s="551"/>
      <c r="F231" s="551"/>
      <c r="G231" s="508"/>
      <c r="H231" s="508">
        <f t="shared" si="51"/>
        <v>0</v>
      </c>
      <c r="I231" s="508">
        <f t="shared" si="52"/>
        <v>0</v>
      </c>
      <c r="J231" s="551"/>
      <c r="K231" s="551"/>
      <c r="L231" s="551"/>
    </row>
    <row r="232" spans="1:12" s="216" customFormat="1" ht="14.25">
      <c r="A232" s="656"/>
      <c r="B232" s="659"/>
      <c r="C232" s="472">
        <v>4823</v>
      </c>
      <c r="D232" s="426" t="s">
        <v>68</v>
      </c>
      <c r="E232" s="548">
        <f>E234+E235+E236</f>
        <v>1945.93</v>
      </c>
      <c r="F232" s="548">
        <f>F234+F235+F236</f>
        <v>1910.5</v>
      </c>
      <c r="G232" s="548">
        <f>G234+G235+G236</f>
        <v>2668.94</v>
      </c>
      <c r="H232" s="548">
        <f t="shared" si="51"/>
        <v>758.44</v>
      </c>
      <c r="I232" s="548">
        <f t="shared" si="52"/>
        <v>723.01</v>
      </c>
      <c r="J232" s="548"/>
      <c r="K232" s="548">
        <f>K234+K235+K236</f>
        <v>2668.94</v>
      </c>
      <c r="L232" s="548">
        <f>L234+L235+L236</f>
        <v>2668.94</v>
      </c>
    </row>
    <row r="233" spans="1:12" s="216" customFormat="1" ht="14.25">
      <c r="A233" s="656"/>
      <c r="B233" s="659"/>
      <c r="C233" s="470"/>
      <c r="D233" s="219" t="s">
        <v>71</v>
      </c>
      <c r="E233" s="551"/>
      <c r="F233" s="551"/>
      <c r="G233" s="508"/>
      <c r="H233" s="508">
        <f t="shared" si="51"/>
        <v>0</v>
      </c>
      <c r="I233" s="508">
        <f t="shared" si="52"/>
        <v>0</v>
      </c>
      <c r="J233" s="551"/>
      <c r="K233" s="551"/>
      <c r="L233" s="551"/>
    </row>
    <row r="234" spans="1:12" s="214" customFormat="1" ht="27">
      <c r="A234" s="656"/>
      <c r="B234" s="659"/>
      <c r="C234" s="470"/>
      <c r="D234" s="219" t="s">
        <v>230</v>
      </c>
      <c r="E234" s="508">
        <v>29.73</v>
      </c>
      <c r="F234" s="508">
        <v>63.5</v>
      </c>
      <c r="G234" s="508">
        <v>63.5</v>
      </c>
      <c r="H234" s="508">
        <f t="shared" si="51"/>
        <v>0</v>
      </c>
      <c r="I234" s="508">
        <f t="shared" si="52"/>
        <v>33.769999999999996</v>
      </c>
      <c r="J234" s="551"/>
      <c r="K234" s="508">
        <v>63.5</v>
      </c>
      <c r="L234" s="508">
        <v>63.5</v>
      </c>
    </row>
    <row r="235" spans="1:12" ht="27.95" customHeight="1">
      <c r="A235" s="656"/>
      <c r="B235" s="659"/>
      <c r="C235" s="470"/>
      <c r="D235" s="219" t="s">
        <v>228</v>
      </c>
      <c r="E235" s="508">
        <v>1880.2</v>
      </c>
      <c r="F235" s="508">
        <v>1681.4</v>
      </c>
      <c r="G235" s="508">
        <v>1681.44</v>
      </c>
      <c r="H235" s="508">
        <f t="shared" si="51"/>
        <v>3.999999999996362E-2</v>
      </c>
      <c r="I235" s="508">
        <f t="shared" si="52"/>
        <v>-198.76</v>
      </c>
      <c r="J235" s="551"/>
      <c r="K235" s="508">
        <v>1681.44</v>
      </c>
      <c r="L235" s="508">
        <v>1681.44</v>
      </c>
    </row>
    <row r="236" spans="1:12" ht="14.25">
      <c r="A236" s="656"/>
      <c r="B236" s="659"/>
      <c r="C236" s="470"/>
      <c r="D236" s="219" t="s">
        <v>229</v>
      </c>
      <c r="E236" s="508">
        <v>36</v>
      </c>
      <c r="F236" s="508">
        <v>165.6</v>
      </c>
      <c r="G236" s="508">
        <v>924</v>
      </c>
      <c r="H236" s="508">
        <f t="shared" si="51"/>
        <v>758.4</v>
      </c>
      <c r="I236" s="508">
        <f t="shared" si="52"/>
        <v>888</v>
      </c>
      <c r="J236" s="551"/>
      <c r="K236" s="508">
        <v>924</v>
      </c>
      <c r="L236" s="508">
        <v>924</v>
      </c>
    </row>
    <row r="237" spans="1:12" ht="31.5" customHeight="1">
      <c r="A237" s="656"/>
      <c r="B237" s="659"/>
      <c r="C237" s="473" t="s">
        <v>362</v>
      </c>
      <c r="D237" s="454" t="s">
        <v>384</v>
      </c>
      <c r="E237" s="551"/>
      <c r="F237" s="551"/>
      <c r="G237" s="508"/>
      <c r="H237" s="508">
        <f t="shared" si="51"/>
        <v>0</v>
      </c>
      <c r="I237" s="508">
        <f t="shared" si="52"/>
        <v>0</v>
      </c>
      <c r="J237" s="551"/>
      <c r="K237" s="551"/>
      <c r="L237" s="551"/>
    </row>
    <row r="238" spans="1:12" s="229" customFormat="1" ht="14.25">
      <c r="A238" s="656"/>
      <c r="B238" s="659"/>
      <c r="C238" s="470">
        <v>4861</v>
      </c>
      <c r="D238" s="220" t="s">
        <v>69</v>
      </c>
      <c r="E238" s="551"/>
      <c r="F238" s="551"/>
      <c r="G238" s="508"/>
      <c r="H238" s="508">
        <f t="shared" si="51"/>
        <v>0</v>
      </c>
      <c r="I238" s="508">
        <f t="shared" si="52"/>
        <v>0</v>
      </c>
      <c r="J238" s="551"/>
      <c r="K238" s="551"/>
      <c r="L238" s="551"/>
    </row>
    <row r="239" spans="1:12" ht="14.25">
      <c r="A239" s="657"/>
      <c r="B239" s="660"/>
      <c r="C239" s="470">
        <v>4891</v>
      </c>
      <c r="D239" s="220" t="s">
        <v>70</v>
      </c>
      <c r="E239" s="508"/>
      <c r="F239" s="508"/>
      <c r="G239" s="508"/>
      <c r="H239" s="508">
        <f t="shared" si="51"/>
        <v>0</v>
      </c>
      <c r="I239" s="508">
        <f t="shared" si="52"/>
        <v>0</v>
      </c>
      <c r="J239" s="508"/>
      <c r="K239" s="508"/>
      <c r="L239" s="508"/>
    </row>
    <row r="240" spans="1:12" s="25" customFormat="1" ht="28.5">
      <c r="A240" s="651" t="s">
        <v>378</v>
      </c>
      <c r="B240" s="651"/>
      <c r="C240" s="230"/>
      <c r="D240" s="34" t="s">
        <v>72</v>
      </c>
      <c r="E240" s="552">
        <f>SUM(E242:E249)</f>
        <v>0</v>
      </c>
      <c r="F240" s="552">
        <f>SUM(F242:F249)</f>
        <v>0</v>
      </c>
      <c r="G240" s="552">
        <f>SUM(G242:G249)</f>
        <v>0</v>
      </c>
      <c r="H240" s="552">
        <f t="shared" si="51"/>
        <v>0</v>
      </c>
      <c r="I240" s="552">
        <f>+I246+I247+I248+I249</f>
        <v>0</v>
      </c>
      <c r="J240" s="552"/>
      <c r="K240" s="552">
        <f>SUM(K242:K249)</f>
        <v>0</v>
      </c>
      <c r="L240" s="552">
        <f>SUM(L242:L249)</f>
        <v>0</v>
      </c>
    </row>
    <row r="241" spans="1:12" s="18" customFormat="1" ht="23.25" customHeight="1">
      <c r="A241" s="506" t="s">
        <v>379</v>
      </c>
      <c r="B241" s="597" t="s">
        <v>380</v>
      </c>
      <c r="C241" s="231"/>
      <c r="D241" s="15" t="s">
        <v>71</v>
      </c>
      <c r="E241" s="553"/>
      <c r="F241" s="553"/>
      <c r="G241" s="553"/>
      <c r="H241" s="553">
        <f t="shared" ref="H241:H249" si="53">+G241-F241</f>
        <v>0</v>
      </c>
      <c r="I241" s="349">
        <f t="shared" ref="I241:I254" si="54">G241-E241</f>
        <v>0</v>
      </c>
      <c r="J241" s="553"/>
      <c r="K241" s="553"/>
      <c r="L241" s="553"/>
    </row>
    <row r="242" spans="1:12" s="18" customFormat="1" ht="28.5">
      <c r="A242" s="652">
        <v>1080</v>
      </c>
      <c r="B242" s="652">
        <v>11002</v>
      </c>
      <c r="C242" s="231">
        <v>5111</v>
      </c>
      <c r="D242" s="16" t="s">
        <v>424</v>
      </c>
      <c r="E242" s="553"/>
      <c r="F242" s="553"/>
      <c r="G242" s="553"/>
      <c r="H242" s="349">
        <f t="shared" si="53"/>
        <v>0</v>
      </c>
      <c r="I242" s="349">
        <f t="shared" si="54"/>
        <v>0</v>
      </c>
      <c r="J242" s="553"/>
      <c r="K242" s="553"/>
      <c r="L242" s="553"/>
    </row>
    <row r="243" spans="1:12" s="18" customFormat="1" ht="28.5">
      <c r="A243" s="653"/>
      <c r="B243" s="653"/>
      <c r="C243" s="231">
        <v>5112</v>
      </c>
      <c r="D243" s="16" t="s">
        <v>425</v>
      </c>
      <c r="E243" s="553"/>
      <c r="F243" s="553"/>
      <c r="G243" s="553"/>
      <c r="H243" s="349">
        <f t="shared" si="53"/>
        <v>0</v>
      </c>
      <c r="I243" s="349">
        <f t="shared" si="54"/>
        <v>0</v>
      </c>
      <c r="J243" s="553"/>
      <c r="K243" s="553"/>
      <c r="L243" s="553"/>
    </row>
    <row r="244" spans="1:12" s="18" customFormat="1" ht="13.5" customHeight="1">
      <c r="A244" s="653"/>
      <c r="B244" s="653"/>
      <c r="C244" s="231" t="s">
        <v>426</v>
      </c>
      <c r="D244" s="16" t="s">
        <v>421</v>
      </c>
      <c r="E244" s="553"/>
      <c r="F244" s="553"/>
      <c r="G244" s="553"/>
      <c r="H244" s="349">
        <f t="shared" si="53"/>
        <v>0</v>
      </c>
      <c r="I244" s="349">
        <f t="shared" si="54"/>
        <v>0</v>
      </c>
      <c r="J244" s="553"/>
      <c r="K244" s="553"/>
      <c r="L244" s="553"/>
    </row>
    <row r="245" spans="1:12" s="18" customFormat="1" ht="14.25">
      <c r="A245" s="653"/>
      <c r="B245" s="653"/>
      <c r="C245" s="231">
        <v>5121</v>
      </c>
      <c r="D245" s="218" t="s">
        <v>73</v>
      </c>
      <c r="E245" s="553"/>
      <c r="F245" s="553"/>
      <c r="G245" s="553"/>
      <c r="H245" s="349">
        <f t="shared" si="53"/>
        <v>0</v>
      </c>
      <c r="I245" s="349">
        <f t="shared" si="54"/>
        <v>0</v>
      </c>
      <c r="J245" s="553"/>
      <c r="K245" s="553"/>
      <c r="L245" s="553"/>
    </row>
    <row r="246" spans="1:12" s="31" customFormat="1" ht="15.75" customHeight="1">
      <c r="A246" s="653"/>
      <c r="B246" s="653"/>
      <c r="C246" s="208">
        <v>5122</v>
      </c>
      <c r="D246" s="19" t="s">
        <v>74</v>
      </c>
      <c r="E246" s="554"/>
      <c r="F246" s="554"/>
      <c r="G246" s="349"/>
      <c r="H246" s="349">
        <f t="shared" si="53"/>
        <v>0</v>
      </c>
      <c r="I246" s="349">
        <f t="shared" si="54"/>
        <v>0</v>
      </c>
      <c r="J246" s="554"/>
      <c r="K246" s="349"/>
      <c r="L246" s="349"/>
    </row>
    <row r="247" spans="1:12" s="31" customFormat="1" ht="15.75" customHeight="1">
      <c r="A247" s="653"/>
      <c r="B247" s="653"/>
      <c r="C247" s="208">
        <v>5129</v>
      </c>
      <c r="D247" s="19" t="s">
        <v>75</v>
      </c>
      <c r="E247" s="554"/>
      <c r="F247" s="554"/>
      <c r="G247" s="349"/>
      <c r="H247" s="349">
        <f t="shared" si="53"/>
        <v>0</v>
      </c>
      <c r="I247" s="349">
        <f t="shared" si="54"/>
        <v>0</v>
      </c>
      <c r="J247" s="554"/>
      <c r="K247" s="349"/>
      <c r="L247" s="349"/>
    </row>
    <row r="248" spans="1:12" s="31" customFormat="1" ht="14.25">
      <c r="A248" s="653"/>
      <c r="B248" s="653"/>
      <c r="C248" s="208">
        <v>5132</v>
      </c>
      <c r="D248" s="19" t="s">
        <v>76</v>
      </c>
      <c r="E248" s="554"/>
      <c r="F248" s="554"/>
      <c r="G248" s="349"/>
      <c r="H248" s="349">
        <f t="shared" si="53"/>
        <v>0</v>
      </c>
      <c r="I248" s="349">
        <f t="shared" si="54"/>
        <v>0</v>
      </c>
      <c r="J248" s="554"/>
      <c r="K248" s="349"/>
      <c r="L248" s="349"/>
    </row>
    <row r="249" spans="1:12" s="31" customFormat="1" ht="15.75" customHeight="1">
      <c r="A249" s="654"/>
      <c r="B249" s="654"/>
      <c r="C249" s="208" t="s">
        <v>427</v>
      </c>
      <c r="D249" s="19" t="s">
        <v>428</v>
      </c>
      <c r="E249" s="554"/>
      <c r="F249" s="554"/>
      <c r="G249" s="349"/>
      <c r="H249" s="349">
        <f t="shared" si="53"/>
        <v>0</v>
      </c>
      <c r="I249" s="349">
        <f t="shared" si="54"/>
        <v>0</v>
      </c>
      <c r="J249" s="554"/>
      <c r="K249" s="349"/>
      <c r="L249" s="349"/>
    </row>
    <row r="250" spans="1:12" s="146" customFormat="1" ht="14.25" customHeight="1">
      <c r="A250" s="655" t="s">
        <v>420</v>
      </c>
      <c r="B250" s="658" t="s">
        <v>508</v>
      </c>
      <c r="C250" s="464"/>
      <c r="D250" s="218" t="s">
        <v>232</v>
      </c>
      <c r="E250" s="555">
        <v>94</v>
      </c>
      <c r="F250" s="555">
        <v>94</v>
      </c>
      <c r="G250" s="555">
        <v>94</v>
      </c>
      <c r="H250" s="555">
        <f>+G250-F250</f>
        <v>0</v>
      </c>
      <c r="I250" s="555">
        <f t="shared" si="54"/>
        <v>0</v>
      </c>
      <c r="J250" s="555"/>
      <c r="K250" s="555">
        <v>94</v>
      </c>
      <c r="L250" s="555">
        <v>94</v>
      </c>
    </row>
    <row r="251" spans="1:12" s="146" customFormat="1" ht="13.5" customHeight="1">
      <c r="A251" s="656"/>
      <c r="B251" s="659"/>
      <c r="C251" s="465"/>
      <c r="D251" s="219"/>
      <c r="E251" s="555"/>
      <c r="F251" s="555"/>
      <c r="G251" s="556"/>
      <c r="H251" s="556">
        <f>+G251-F251</f>
        <v>0</v>
      </c>
      <c r="I251" s="556">
        <f t="shared" si="54"/>
        <v>0</v>
      </c>
      <c r="J251" s="556"/>
      <c r="K251" s="556"/>
      <c r="L251" s="556"/>
    </row>
    <row r="252" spans="1:12" s="146" customFormat="1" ht="14.25" customHeight="1">
      <c r="A252" s="656"/>
      <c r="B252" s="659"/>
      <c r="C252" s="465"/>
      <c r="D252" s="220" t="s">
        <v>31</v>
      </c>
      <c r="E252" s="555">
        <v>1</v>
      </c>
      <c r="F252" s="555">
        <v>1</v>
      </c>
      <c r="G252" s="556">
        <v>1</v>
      </c>
      <c r="H252" s="556">
        <f>+G252-F252</f>
        <v>0</v>
      </c>
      <c r="I252" s="556">
        <f t="shared" si="54"/>
        <v>0</v>
      </c>
      <c r="J252" s="556"/>
      <c r="K252" s="556">
        <v>1</v>
      </c>
      <c r="L252" s="556">
        <v>1</v>
      </c>
    </row>
    <row r="253" spans="1:12" s="213" customFormat="1" ht="14.25" customHeight="1">
      <c r="A253" s="656"/>
      <c r="B253" s="659"/>
      <c r="C253" s="465"/>
      <c r="D253" s="219"/>
      <c r="E253" s="509"/>
      <c r="F253" s="509"/>
      <c r="G253" s="509"/>
      <c r="H253" s="509">
        <f>+G253-F253</f>
        <v>0</v>
      </c>
      <c r="I253" s="509">
        <f t="shared" si="54"/>
        <v>0</v>
      </c>
      <c r="J253" s="509"/>
      <c r="K253" s="509"/>
      <c r="L253" s="509"/>
    </row>
    <row r="254" spans="1:12" s="212" customFormat="1" ht="14.25" customHeight="1">
      <c r="A254" s="656"/>
      <c r="B254" s="659"/>
      <c r="C254" s="466"/>
      <c r="D254" s="228" t="s">
        <v>32</v>
      </c>
      <c r="E254" s="547">
        <f>+E256+E320</f>
        <v>773111.75999999989</v>
      </c>
      <c r="F254" s="547">
        <f>+F256+F320</f>
        <v>725839.4</v>
      </c>
      <c r="G254" s="547">
        <f>+G256+G320</f>
        <v>687093.5680000002</v>
      </c>
      <c r="H254" s="547">
        <f>+G254-F254</f>
        <v>-38745.83199999982</v>
      </c>
      <c r="I254" s="547">
        <f t="shared" si="54"/>
        <v>-86018.19199999969</v>
      </c>
      <c r="J254" s="547"/>
      <c r="K254" s="547">
        <f>+K256+K320</f>
        <v>691431.76800000016</v>
      </c>
      <c r="L254" s="547">
        <f>+L256+L320</f>
        <v>695386.36800000013</v>
      </c>
    </row>
    <row r="255" spans="1:12" s="212" customFormat="1" ht="14.25" customHeight="1">
      <c r="A255" s="656"/>
      <c r="B255" s="659"/>
      <c r="C255" s="467"/>
      <c r="D255" s="15" t="s">
        <v>330</v>
      </c>
      <c r="E255" s="509"/>
      <c r="F255" s="509"/>
      <c r="G255" s="509"/>
      <c r="H255" s="547"/>
      <c r="I255" s="547"/>
      <c r="J255" s="509"/>
      <c r="K255" s="509"/>
      <c r="L255" s="509"/>
    </row>
    <row r="256" spans="1:12" s="212" customFormat="1" ht="14.25" customHeight="1">
      <c r="A256" s="656"/>
      <c r="B256" s="659"/>
      <c r="C256" s="468"/>
      <c r="D256" s="221" t="s">
        <v>35</v>
      </c>
      <c r="E256" s="547">
        <f>E258+SUM(E264:E319)-E264-E269-E277-E291-E295-E312</f>
        <v>773111.75999999989</v>
      </c>
      <c r="F256" s="547">
        <f>F258+SUM(F264:F319)-F264-F269-F277-F291-F295-F312</f>
        <v>725839.4</v>
      </c>
      <c r="G256" s="547">
        <f>G258+SUM(G264:G319)-G264-G269-G277-G291-G295-G312</f>
        <v>687093.5680000002</v>
      </c>
      <c r="H256" s="547">
        <f>+G256-F256</f>
        <v>-38745.83199999982</v>
      </c>
      <c r="I256" s="547">
        <f>G256-E256</f>
        <v>-86018.19199999969</v>
      </c>
      <c r="J256" s="547"/>
      <c r="K256" s="547">
        <f>K258+SUM(K264:K319)-K264-K269-K277-K291-K295-K312</f>
        <v>691431.76800000016</v>
      </c>
      <c r="L256" s="547">
        <f>L258+SUM(L264:L319)-L264-L269-L277-L291-L295-L312</f>
        <v>695386.36800000013</v>
      </c>
    </row>
    <row r="257" spans="1:12" s="212" customFormat="1" ht="13.5" customHeight="1">
      <c r="A257" s="656"/>
      <c r="B257" s="659"/>
      <c r="C257" s="464"/>
      <c r="D257" s="219" t="s">
        <v>71</v>
      </c>
      <c r="E257" s="510"/>
      <c r="F257" s="510"/>
      <c r="G257" s="509"/>
      <c r="H257" s="509">
        <f t="shared" ref="H257:H329" si="55">+G257-F257</f>
        <v>0</v>
      </c>
      <c r="I257" s="510">
        <f t="shared" ref="I257:I319" si="56">G257-E257</f>
        <v>0</v>
      </c>
      <c r="J257" s="510"/>
      <c r="K257" s="510"/>
      <c r="L257" s="510"/>
    </row>
    <row r="258" spans="1:12" s="212" customFormat="1" ht="14.25" customHeight="1">
      <c r="A258" s="656"/>
      <c r="B258" s="659"/>
      <c r="C258" s="469"/>
      <c r="D258" s="426" t="s">
        <v>408</v>
      </c>
      <c r="E258" s="548">
        <f>SUM(E260:E262)</f>
        <v>720341.77999999991</v>
      </c>
      <c r="F258" s="548">
        <f>SUM(F260:F262)</f>
        <v>665058.4</v>
      </c>
      <c r="G258" s="548">
        <f>SUM(G260:G262)</f>
        <v>651461.50000000012</v>
      </c>
      <c r="H258" s="548">
        <f t="shared" si="55"/>
        <v>-13596.899999999907</v>
      </c>
      <c r="I258" s="548">
        <f t="shared" si="56"/>
        <v>-68880.279999999795</v>
      </c>
      <c r="J258" s="548"/>
      <c r="K258" s="548">
        <f>SUM(K260:K262)</f>
        <v>655799.70000000007</v>
      </c>
      <c r="L258" s="548">
        <f>SUM(L260:L262)</f>
        <v>659754.30000000005</v>
      </c>
    </row>
    <row r="259" spans="1:12" s="212" customFormat="1">
      <c r="A259" s="656"/>
      <c r="B259" s="659"/>
      <c r="C259" s="464"/>
      <c r="D259" s="219" t="s">
        <v>71</v>
      </c>
      <c r="E259" s="510"/>
      <c r="F259" s="510"/>
      <c r="G259" s="509"/>
      <c r="H259" s="509">
        <f t="shared" si="55"/>
        <v>0</v>
      </c>
      <c r="I259" s="510">
        <f t="shared" si="56"/>
        <v>0</v>
      </c>
      <c r="J259" s="510"/>
      <c r="K259" s="510"/>
      <c r="L259" s="510"/>
    </row>
    <row r="260" spans="1:12" s="212" customFormat="1" ht="28.5">
      <c r="A260" s="656"/>
      <c r="B260" s="659"/>
      <c r="C260" s="470" t="s">
        <v>224</v>
      </c>
      <c r="D260" s="222" t="s">
        <v>36</v>
      </c>
      <c r="E260" s="510">
        <v>629741.38</v>
      </c>
      <c r="F260" s="510">
        <v>595741.5</v>
      </c>
      <c r="G260" s="510">
        <v>620684.30000000005</v>
      </c>
      <c r="H260" s="510">
        <f t="shared" si="55"/>
        <v>24942.800000000047</v>
      </c>
      <c r="I260" s="510">
        <f t="shared" si="56"/>
        <v>-9057.0799999999581</v>
      </c>
      <c r="J260" s="510"/>
      <c r="K260" s="510">
        <v>624776.5</v>
      </c>
      <c r="L260" s="510">
        <v>628502.80000000005</v>
      </c>
    </row>
    <row r="261" spans="1:12" s="214" customFormat="1" ht="28.5">
      <c r="A261" s="656"/>
      <c r="B261" s="659"/>
      <c r="C261" s="470" t="s">
        <v>225</v>
      </c>
      <c r="D261" s="223" t="s">
        <v>37</v>
      </c>
      <c r="E261" s="510">
        <v>80136.2</v>
      </c>
      <c r="F261" s="510">
        <v>58562.8</v>
      </c>
      <c r="G261" s="510">
        <v>19950.400000000001</v>
      </c>
      <c r="H261" s="510">
        <f t="shared" si="55"/>
        <v>-38612.400000000001</v>
      </c>
      <c r="I261" s="510">
        <f t="shared" si="56"/>
        <v>-60185.799999999996</v>
      </c>
      <c r="J261" s="510"/>
      <c r="K261" s="510">
        <v>20049.3</v>
      </c>
      <c r="L261" s="510">
        <v>20110.5</v>
      </c>
    </row>
    <row r="262" spans="1:12" s="214" customFormat="1" ht="42.75">
      <c r="A262" s="656"/>
      <c r="B262" s="659"/>
      <c r="C262" s="470" t="s">
        <v>226</v>
      </c>
      <c r="D262" s="223" t="s">
        <v>38</v>
      </c>
      <c r="E262" s="510">
        <v>10464.200000000001</v>
      </c>
      <c r="F262" s="510">
        <v>10754.1</v>
      </c>
      <c r="G262" s="510">
        <v>10826.8</v>
      </c>
      <c r="H262" s="510">
        <f t="shared" si="55"/>
        <v>72.699999999998909</v>
      </c>
      <c r="I262" s="510">
        <f t="shared" si="56"/>
        <v>362.59999999999854</v>
      </c>
      <c r="J262" s="510"/>
      <c r="K262" s="510">
        <v>10973.9</v>
      </c>
      <c r="L262" s="510">
        <v>11141</v>
      </c>
    </row>
    <row r="263" spans="1:12" s="214" customFormat="1" ht="14.25">
      <c r="A263" s="656"/>
      <c r="B263" s="659"/>
      <c r="C263" s="471"/>
      <c r="D263" s="427"/>
      <c r="E263" s="511"/>
      <c r="F263" s="511"/>
      <c r="G263" s="511"/>
      <c r="H263" s="511">
        <f t="shared" si="55"/>
        <v>0</v>
      </c>
      <c r="I263" s="511">
        <f t="shared" si="56"/>
        <v>0</v>
      </c>
      <c r="J263" s="511"/>
      <c r="K263" s="511"/>
      <c r="L263" s="511"/>
    </row>
    <row r="264" spans="1:12" s="214" customFormat="1" ht="14.25">
      <c r="A264" s="656"/>
      <c r="B264" s="659"/>
      <c r="C264" s="472">
        <v>4212</v>
      </c>
      <c r="D264" s="426" t="s">
        <v>39</v>
      </c>
      <c r="E264" s="548">
        <f>E266+E267+E268</f>
        <v>9943.2900000000009</v>
      </c>
      <c r="F264" s="548">
        <f>F266+F267+F268</f>
        <v>11837.5</v>
      </c>
      <c r="G264" s="548">
        <f>G266+G267+G268</f>
        <v>0</v>
      </c>
      <c r="H264" s="548">
        <f t="shared" si="55"/>
        <v>-11837.5</v>
      </c>
      <c r="I264" s="548">
        <f t="shared" si="56"/>
        <v>-9943.2900000000009</v>
      </c>
      <c r="J264" s="548"/>
      <c r="K264" s="548">
        <f>K266+K267+K268</f>
        <v>0</v>
      </c>
      <c r="L264" s="548">
        <f>L266+L267+L268</f>
        <v>0</v>
      </c>
    </row>
    <row r="265" spans="1:12" s="214" customFormat="1">
      <c r="A265" s="656"/>
      <c r="B265" s="659"/>
      <c r="C265" s="470"/>
      <c r="D265" s="219" t="s">
        <v>71</v>
      </c>
      <c r="E265" s="508"/>
      <c r="F265" s="508"/>
      <c r="G265" s="508"/>
      <c r="H265" s="508">
        <f t="shared" si="55"/>
        <v>0</v>
      </c>
      <c r="I265" s="508">
        <f t="shared" si="56"/>
        <v>0</v>
      </c>
      <c r="J265" s="508"/>
      <c r="K265" s="508"/>
      <c r="L265" s="508"/>
    </row>
    <row r="266" spans="1:12" s="214" customFormat="1">
      <c r="A266" s="656"/>
      <c r="B266" s="659"/>
      <c r="C266" s="470"/>
      <c r="D266" s="219" t="s">
        <v>39</v>
      </c>
      <c r="E266" s="508">
        <v>9943.2900000000009</v>
      </c>
      <c r="F266" s="508">
        <v>11837.5</v>
      </c>
      <c r="G266" s="508"/>
      <c r="H266" s="508">
        <f t="shared" si="55"/>
        <v>-11837.5</v>
      </c>
      <c r="I266" s="508">
        <f t="shared" si="56"/>
        <v>-9943.2900000000009</v>
      </c>
      <c r="J266" s="508"/>
      <c r="K266" s="508"/>
      <c r="L266" s="508"/>
    </row>
    <row r="267" spans="1:12" s="214" customFormat="1" ht="27">
      <c r="A267" s="656"/>
      <c r="B267" s="659"/>
      <c r="C267" s="470"/>
      <c r="D267" s="219" t="s">
        <v>233</v>
      </c>
      <c r="E267" s="508"/>
      <c r="F267" s="508"/>
      <c r="G267" s="508"/>
      <c r="H267" s="508">
        <f t="shared" si="55"/>
        <v>0</v>
      </c>
      <c r="I267" s="508">
        <f t="shared" si="56"/>
        <v>0</v>
      </c>
      <c r="J267" s="508"/>
      <c r="K267" s="508"/>
      <c r="L267" s="508"/>
    </row>
    <row r="268" spans="1:12" s="214" customFormat="1">
      <c r="A268" s="656"/>
      <c r="B268" s="659"/>
      <c r="C268" s="470"/>
      <c r="D268" s="219" t="s">
        <v>332</v>
      </c>
      <c r="E268" s="508"/>
      <c r="F268" s="508"/>
      <c r="G268" s="508"/>
      <c r="H268" s="508">
        <f t="shared" si="55"/>
        <v>0</v>
      </c>
      <c r="I268" s="508">
        <f t="shared" si="56"/>
        <v>0</v>
      </c>
      <c r="J268" s="508"/>
      <c r="K268" s="508"/>
      <c r="L268" s="508"/>
    </row>
    <row r="269" spans="1:12" s="214" customFormat="1" ht="14.25">
      <c r="A269" s="656"/>
      <c r="B269" s="659"/>
      <c r="C269" s="472">
        <v>4213</v>
      </c>
      <c r="D269" s="426" t="s">
        <v>40</v>
      </c>
      <c r="E269" s="548">
        <f>E271+E272</f>
        <v>236.62</v>
      </c>
      <c r="F269" s="548">
        <f>F271+F272</f>
        <v>0</v>
      </c>
      <c r="G269" s="548">
        <f>G271+G272</f>
        <v>0</v>
      </c>
      <c r="H269" s="548">
        <f t="shared" si="55"/>
        <v>0</v>
      </c>
      <c r="I269" s="548">
        <f t="shared" si="56"/>
        <v>-236.62</v>
      </c>
      <c r="J269" s="548"/>
      <c r="K269" s="548">
        <f>K271+K272</f>
        <v>0</v>
      </c>
      <c r="L269" s="548">
        <f>L271+L272</f>
        <v>0</v>
      </c>
    </row>
    <row r="270" spans="1:12" s="214" customFormat="1">
      <c r="A270" s="656"/>
      <c r="B270" s="659"/>
      <c r="C270" s="470"/>
      <c r="D270" s="219" t="s">
        <v>71</v>
      </c>
      <c r="E270" s="508"/>
      <c r="F270" s="508"/>
      <c r="G270" s="508"/>
      <c r="H270" s="508">
        <f t="shared" si="55"/>
        <v>0</v>
      </c>
      <c r="I270" s="508">
        <f t="shared" si="56"/>
        <v>0</v>
      </c>
      <c r="J270" s="508"/>
      <c r="K270" s="508"/>
      <c r="L270" s="508"/>
    </row>
    <row r="271" spans="1:12" s="214" customFormat="1" ht="27">
      <c r="A271" s="656"/>
      <c r="B271" s="659"/>
      <c r="C271" s="470"/>
      <c r="D271" s="225" t="s">
        <v>41</v>
      </c>
      <c r="E271" s="508">
        <v>236.62</v>
      </c>
      <c r="F271" s="508"/>
      <c r="G271" s="508"/>
      <c r="H271" s="508">
        <f t="shared" si="55"/>
        <v>0</v>
      </c>
      <c r="I271" s="508">
        <f t="shared" si="56"/>
        <v>-236.62</v>
      </c>
      <c r="J271" s="508"/>
      <c r="K271" s="508"/>
      <c r="L271" s="508"/>
    </row>
    <row r="272" spans="1:12" s="214" customFormat="1" ht="27">
      <c r="A272" s="656"/>
      <c r="B272" s="659"/>
      <c r="C272" s="470"/>
      <c r="D272" s="225" t="s">
        <v>227</v>
      </c>
      <c r="E272" s="508"/>
      <c r="F272" s="508"/>
      <c r="G272" s="508"/>
      <c r="H272" s="508">
        <f t="shared" si="55"/>
        <v>0</v>
      </c>
      <c r="I272" s="508">
        <f t="shared" si="56"/>
        <v>0</v>
      </c>
      <c r="J272" s="508"/>
      <c r="K272" s="508"/>
      <c r="L272" s="508"/>
    </row>
    <row r="273" spans="1:12" s="214" customFormat="1" ht="14.25">
      <c r="A273" s="656"/>
      <c r="B273" s="659"/>
      <c r="C273" s="470">
        <v>4214</v>
      </c>
      <c r="D273" s="224" t="s">
        <v>42</v>
      </c>
      <c r="E273" s="508">
        <v>40061.56</v>
      </c>
      <c r="F273" s="508">
        <v>42588.6</v>
      </c>
      <c r="G273" s="508">
        <v>30153.8</v>
      </c>
      <c r="H273" s="508">
        <f t="shared" si="55"/>
        <v>-12434.8</v>
      </c>
      <c r="I273" s="508">
        <f t="shared" si="56"/>
        <v>-9907.7599999999984</v>
      </c>
      <c r="J273" s="508"/>
      <c r="K273" s="508">
        <v>30153.8</v>
      </c>
      <c r="L273" s="508">
        <v>30153.8</v>
      </c>
    </row>
    <row r="274" spans="1:12" s="212" customFormat="1" ht="23.25" customHeight="1">
      <c r="A274" s="656"/>
      <c r="B274" s="659"/>
      <c r="C274" s="470">
        <v>4215</v>
      </c>
      <c r="D274" s="224" t="s">
        <v>43</v>
      </c>
      <c r="E274" s="508"/>
      <c r="F274" s="508"/>
      <c r="G274" s="508"/>
      <c r="H274" s="508">
        <f t="shared" si="55"/>
        <v>0</v>
      </c>
      <c r="I274" s="508">
        <f t="shared" si="56"/>
        <v>0</v>
      </c>
      <c r="J274" s="508"/>
      <c r="K274" s="508"/>
      <c r="L274" s="508"/>
    </row>
    <row r="275" spans="1:12" s="146" customFormat="1" ht="28.5">
      <c r="A275" s="656"/>
      <c r="B275" s="659"/>
      <c r="C275" s="470">
        <v>4216</v>
      </c>
      <c r="D275" s="224" t="s">
        <v>44</v>
      </c>
      <c r="E275" s="508"/>
      <c r="F275" s="508"/>
      <c r="G275" s="508"/>
      <c r="H275" s="508">
        <f t="shared" si="55"/>
        <v>0</v>
      </c>
      <c r="I275" s="508">
        <f t="shared" si="56"/>
        <v>0</v>
      </c>
      <c r="J275" s="508"/>
      <c r="K275" s="508"/>
      <c r="L275" s="508"/>
    </row>
    <row r="276" spans="1:12" s="146" customFormat="1" ht="14.25">
      <c r="A276" s="656"/>
      <c r="B276" s="659"/>
      <c r="C276" s="470">
        <v>4217</v>
      </c>
      <c r="D276" s="224" t="s">
        <v>45</v>
      </c>
      <c r="E276" s="508"/>
      <c r="F276" s="508"/>
      <c r="G276" s="508"/>
      <c r="H276" s="508">
        <f t="shared" si="55"/>
        <v>0</v>
      </c>
      <c r="I276" s="508">
        <f t="shared" si="56"/>
        <v>0</v>
      </c>
      <c r="J276" s="508"/>
      <c r="K276" s="508"/>
      <c r="L276" s="508"/>
    </row>
    <row r="277" spans="1:12" s="146" customFormat="1" ht="28.5">
      <c r="A277" s="656"/>
      <c r="B277" s="659"/>
      <c r="C277" s="472"/>
      <c r="D277" s="426" t="s">
        <v>356</v>
      </c>
      <c r="E277" s="548">
        <f>E279+E280</f>
        <v>0</v>
      </c>
      <c r="F277" s="548">
        <f>F279+F280</f>
        <v>157</v>
      </c>
      <c r="G277" s="548">
        <f>G279+G280</f>
        <v>157</v>
      </c>
      <c r="H277" s="548">
        <f t="shared" si="55"/>
        <v>0</v>
      </c>
      <c r="I277" s="548">
        <f t="shared" si="56"/>
        <v>157</v>
      </c>
      <c r="J277" s="548"/>
      <c r="K277" s="548">
        <f>K279+K280</f>
        <v>157</v>
      </c>
      <c r="L277" s="548">
        <f>L279+L280</f>
        <v>157</v>
      </c>
    </row>
    <row r="278" spans="1:12" s="146" customFormat="1">
      <c r="A278" s="656"/>
      <c r="B278" s="659"/>
      <c r="C278" s="470"/>
      <c r="D278" s="219" t="s">
        <v>71</v>
      </c>
      <c r="E278" s="509"/>
      <c r="F278" s="509"/>
      <c r="G278" s="509"/>
      <c r="H278" s="509">
        <f t="shared" si="55"/>
        <v>0</v>
      </c>
      <c r="I278" s="509">
        <f t="shared" si="56"/>
        <v>0</v>
      </c>
      <c r="J278" s="509"/>
      <c r="K278" s="509"/>
      <c r="L278" s="509"/>
    </row>
    <row r="279" spans="1:12" s="146" customFormat="1">
      <c r="A279" s="656"/>
      <c r="B279" s="659"/>
      <c r="C279" s="470">
        <v>4221</v>
      </c>
      <c r="D279" s="219" t="s">
        <v>46</v>
      </c>
      <c r="E279" s="509"/>
      <c r="F279" s="509">
        <v>157</v>
      </c>
      <c r="G279" s="509">
        <v>157</v>
      </c>
      <c r="H279" s="509">
        <f t="shared" si="55"/>
        <v>0</v>
      </c>
      <c r="I279" s="509">
        <f t="shared" si="56"/>
        <v>157</v>
      </c>
      <c r="J279" s="509"/>
      <c r="K279" s="509">
        <v>157</v>
      </c>
      <c r="L279" s="509">
        <v>157</v>
      </c>
    </row>
    <row r="280" spans="1:12" s="146" customFormat="1" ht="27">
      <c r="A280" s="656"/>
      <c r="B280" s="659"/>
      <c r="C280" s="470">
        <v>4222</v>
      </c>
      <c r="D280" s="219" t="s">
        <v>47</v>
      </c>
      <c r="E280" s="509"/>
      <c r="F280" s="509"/>
      <c r="G280" s="509"/>
      <c r="H280" s="509">
        <f t="shared" si="55"/>
        <v>0</v>
      </c>
      <c r="I280" s="509">
        <f t="shared" si="56"/>
        <v>0</v>
      </c>
      <c r="J280" s="509"/>
      <c r="K280" s="509"/>
      <c r="L280" s="509"/>
    </row>
    <row r="281" spans="1:12" s="214" customFormat="1" ht="14.25">
      <c r="A281" s="656"/>
      <c r="B281" s="659"/>
      <c r="C281" s="470">
        <v>4231</v>
      </c>
      <c r="D281" s="220" t="s">
        <v>48</v>
      </c>
      <c r="E281" s="509">
        <v>102.41</v>
      </c>
      <c r="F281" s="509">
        <v>589.20000000000005</v>
      </c>
      <c r="G281" s="509">
        <v>589.20000000000005</v>
      </c>
      <c r="H281" s="509">
        <f t="shared" si="55"/>
        <v>0</v>
      </c>
      <c r="I281" s="509">
        <f t="shared" si="56"/>
        <v>486.79000000000008</v>
      </c>
      <c r="J281" s="509"/>
      <c r="K281" s="509">
        <v>589.20000000000005</v>
      </c>
      <c r="L281" s="509">
        <v>589.20000000000005</v>
      </c>
    </row>
    <row r="282" spans="1:12" s="214" customFormat="1" ht="16.5">
      <c r="A282" s="656"/>
      <c r="B282" s="659"/>
      <c r="C282" s="470">
        <v>4232</v>
      </c>
      <c r="D282" s="220" t="s">
        <v>49</v>
      </c>
      <c r="E282" s="509"/>
      <c r="F282" s="509"/>
      <c r="G282" s="509"/>
      <c r="H282" s="509">
        <f t="shared" si="55"/>
        <v>0</v>
      </c>
      <c r="I282" s="509">
        <f t="shared" si="56"/>
        <v>0</v>
      </c>
      <c r="J282" s="549"/>
      <c r="K282" s="509"/>
      <c r="L282" s="509"/>
    </row>
    <row r="283" spans="1:12" s="214" customFormat="1" ht="28.5">
      <c r="A283" s="656"/>
      <c r="B283" s="659"/>
      <c r="C283" s="470">
        <v>4233</v>
      </c>
      <c r="D283" s="220" t="s">
        <v>322</v>
      </c>
      <c r="E283" s="509"/>
      <c r="F283" s="509"/>
      <c r="G283" s="509"/>
      <c r="H283" s="509">
        <f t="shared" si="55"/>
        <v>0</v>
      </c>
      <c r="I283" s="509">
        <f t="shared" si="56"/>
        <v>0</v>
      </c>
      <c r="J283" s="549"/>
      <c r="K283" s="509"/>
      <c r="L283" s="509"/>
    </row>
    <row r="284" spans="1:12" s="214" customFormat="1" ht="14.25">
      <c r="A284" s="656"/>
      <c r="B284" s="659"/>
      <c r="C284" s="470">
        <v>4234</v>
      </c>
      <c r="D284" s="220" t="s">
        <v>50</v>
      </c>
      <c r="E284" s="508"/>
      <c r="F284" s="508"/>
      <c r="G284" s="508"/>
      <c r="H284" s="508">
        <f t="shared" si="55"/>
        <v>0</v>
      </c>
      <c r="I284" s="508">
        <f t="shared" si="56"/>
        <v>0</v>
      </c>
      <c r="J284" s="508"/>
      <c r="K284" s="508"/>
      <c r="L284" s="508"/>
    </row>
    <row r="285" spans="1:12" s="212" customFormat="1" ht="14.25">
      <c r="A285" s="656"/>
      <c r="B285" s="659"/>
      <c r="C285" s="470">
        <v>4235</v>
      </c>
      <c r="D285" s="220" t="s">
        <v>51</v>
      </c>
      <c r="E285" s="508"/>
      <c r="F285" s="508"/>
      <c r="G285" s="508"/>
      <c r="H285" s="508">
        <f t="shared" si="55"/>
        <v>0</v>
      </c>
      <c r="I285" s="508">
        <f t="shared" si="56"/>
        <v>0</v>
      </c>
      <c r="J285" s="508"/>
      <c r="K285" s="508"/>
      <c r="L285" s="508"/>
    </row>
    <row r="286" spans="1:12" s="214" customFormat="1" ht="28.5">
      <c r="A286" s="656"/>
      <c r="B286" s="659"/>
      <c r="C286" s="470">
        <v>4236</v>
      </c>
      <c r="D286" s="220" t="s">
        <v>52</v>
      </c>
      <c r="E286" s="508"/>
      <c r="F286" s="508"/>
      <c r="G286" s="508"/>
      <c r="H286" s="508">
        <f t="shared" si="55"/>
        <v>0</v>
      </c>
      <c r="I286" s="508">
        <f t="shared" si="56"/>
        <v>0</v>
      </c>
      <c r="J286" s="508"/>
      <c r="K286" s="508"/>
      <c r="L286" s="508"/>
    </row>
    <row r="287" spans="1:12" s="212" customFormat="1" ht="14.25">
      <c r="A287" s="656"/>
      <c r="B287" s="659"/>
      <c r="C287" s="470">
        <v>4237</v>
      </c>
      <c r="D287" s="220" t="s">
        <v>53</v>
      </c>
      <c r="E287" s="508"/>
      <c r="F287" s="508"/>
      <c r="G287" s="508"/>
      <c r="H287" s="508">
        <f t="shared" si="55"/>
        <v>0</v>
      </c>
      <c r="I287" s="508">
        <f t="shared" si="56"/>
        <v>0</v>
      </c>
      <c r="J287" s="508"/>
      <c r="K287" s="508"/>
      <c r="L287" s="508"/>
    </row>
    <row r="288" spans="1:12" s="212" customFormat="1" ht="28.5">
      <c r="A288" s="656"/>
      <c r="B288" s="659"/>
      <c r="C288" s="470">
        <v>4239</v>
      </c>
      <c r="D288" s="218" t="s">
        <v>54</v>
      </c>
      <c r="E288" s="510"/>
      <c r="F288" s="510"/>
      <c r="G288" s="510"/>
      <c r="H288" s="510">
        <f t="shared" si="55"/>
        <v>0</v>
      </c>
      <c r="I288" s="510">
        <f t="shared" si="56"/>
        <v>0</v>
      </c>
      <c r="J288" s="510"/>
      <c r="K288" s="510"/>
      <c r="L288" s="510"/>
    </row>
    <row r="289" spans="1:12" s="212" customFormat="1" ht="14.25">
      <c r="A289" s="656"/>
      <c r="B289" s="659"/>
      <c r="C289" s="470">
        <v>4241</v>
      </c>
      <c r="D289" s="220" t="s">
        <v>55</v>
      </c>
      <c r="E289" s="508">
        <v>153.84</v>
      </c>
      <c r="F289" s="508"/>
      <c r="G289" s="508"/>
      <c r="H289" s="508">
        <f t="shared" si="55"/>
        <v>0</v>
      </c>
      <c r="I289" s="508">
        <f t="shared" si="56"/>
        <v>-153.84</v>
      </c>
      <c r="J289" s="508"/>
      <c r="K289" s="508"/>
      <c r="L289" s="508"/>
    </row>
    <row r="290" spans="1:12" s="212" customFormat="1" ht="28.5">
      <c r="A290" s="656"/>
      <c r="B290" s="659"/>
      <c r="C290" s="470">
        <v>4251</v>
      </c>
      <c r="D290" s="218" t="s">
        <v>56</v>
      </c>
      <c r="E290" s="510"/>
      <c r="F290" s="510"/>
      <c r="G290" s="510"/>
      <c r="H290" s="510">
        <f t="shared" si="55"/>
        <v>0</v>
      </c>
      <c r="I290" s="510">
        <f t="shared" si="56"/>
        <v>0</v>
      </c>
      <c r="J290" s="510"/>
      <c r="K290" s="510"/>
      <c r="L290" s="510"/>
    </row>
    <row r="291" spans="1:12" s="212" customFormat="1" ht="28.5">
      <c r="A291" s="656"/>
      <c r="B291" s="659"/>
      <c r="C291" s="472">
        <v>4252</v>
      </c>
      <c r="D291" s="426" t="s">
        <v>57</v>
      </c>
      <c r="E291" s="548">
        <f>E293+E294</f>
        <v>0</v>
      </c>
      <c r="F291" s="548">
        <f>F293+F294</f>
        <v>0</v>
      </c>
      <c r="G291" s="548">
        <f>G293+G294</f>
        <v>0</v>
      </c>
      <c r="H291" s="548">
        <f t="shared" si="55"/>
        <v>0</v>
      </c>
      <c r="I291" s="548">
        <f t="shared" si="56"/>
        <v>0</v>
      </c>
      <c r="J291" s="548"/>
      <c r="K291" s="548">
        <f>K293+K294</f>
        <v>0</v>
      </c>
      <c r="L291" s="548">
        <f>L293+L294</f>
        <v>0</v>
      </c>
    </row>
    <row r="292" spans="1:12" s="212" customFormat="1">
      <c r="A292" s="656"/>
      <c r="B292" s="659"/>
      <c r="C292" s="470"/>
      <c r="D292" s="219" t="s">
        <v>71</v>
      </c>
      <c r="E292" s="510"/>
      <c r="F292" s="510"/>
      <c r="G292" s="510"/>
      <c r="H292" s="510">
        <f t="shared" si="55"/>
        <v>0</v>
      </c>
      <c r="I292" s="510">
        <f t="shared" si="56"/>
        <v>0</v>
      </c>
      <c r="J292" s="510"/>
      <c r="K292" s="510"/>
      <c r="L292" s="510"/>
    </row>
    <row r="293" spans="1:12" s="214" customFormat="1" ht="27">
      <c r="A293" s="656"/>
      <c r="B293" s="659"/>
      <c r="C293" s="470"/>
      <c r="D293" s="226" t="s">
        <v>58</v>
      </c>
      <c r="E293" s="510"/>
      <c r="F293" s="510"/>
      <c r="G293" s="510"/>
      <c r="H293" s="510">
        <f t="shared" si="55"/>
        <v>0</v>
      </c>
      <c r="I293" s="510">
        <f t="shared" si="56"/>
        <v>0</v>
      </c>
      <c r="J293" s="510"/>
      <c r="K293" s="510"/>
      <c r="L293" s="510"/>
    </row>
    <row r="294" spans="1:12" s="214" customFormat="1" ht="27">
      <c r="A294" s="656"/>
      <c r="B294" s="659"/>
      <c r="C294" s="470"/>
      <c r="D294" s="226" t="s">
        <v>59</v>
      </c>
      <c r="E294" s="510"/>
      <c r="F294" s="510"/>
      <c r="G294" s="510"/>
      <c r="H294" s="510">
        <f t="shared" si="55"/>
        <v>0</v>
      </c>
      <c r="I294" s="510">
        <f t="shared" si="56"/>
        <v>0</v>
      </c>
      <c r="J294" s="510"/>
      <c r="K294" s="510"/>
      <c r="L294" s="510"/>
    </row>
    <row r="295" spans="1:12" s="214" customFormat="1" ht="14.25">
      <c r="A295" s="656"/>
      <c r="B295" s="659"/>
      <c r="C295" s="472">
        <v>4261</v>
      </c>
      <c r="D295" s="426" t="s">
        <v>60</v>
      </c>
      <c r="E295" s="548">
        <f>E297+E298</f>
        <v>0</v>
      </c>
      <c r="F295" s="548">
        <f>F297+F298</f>
        <v>0</v>
      </c>
      <c r="G295" s="548">
        <f>G297+G298</f>
        <v>0</v>
      </c>
      <c r="H295" s="548">
        <f t="shared" si="55"/>
        <v>0</v>
      </c>
      <c r="I295" s="548">
        <f t="shared" si="56"/>
        <v>0</v>
      </c>
      <c r="J295" s="548"/>
      <c r="K295" s="548">
        <f>K297+K298</f>
        <v>0</v>
      </c>
      <c r="L295" s="548">
        <f>L297+L298</f>
        <v>0</v>
      </c>
    </row>
    <row r="296" spans="1:12" s="214" customFormat="1">
      <c r="A296" s="656"/>
      <c r="B296" s="659"/>
      <c r="C296" s="470"/>
      <c r="D296" s="219" t="s">
        <v>71</v>
      </c>
      <c r="E296" s="508"/>
      <c r="F296" s="508"/>
      <c r="G296" s="508"/>
      <c r="H296" s="508">
        <f t="shared" si="55"/>
        <v>0</v>
      </c>
      <c r="I296" s="508">
        <f t="shared" si="56"/>
        <v>0</v>
      </c>
      <c r="J296" s="508"/>
      <c r="K296" s="508"/>
      <c r="L296" s="508"/>
    </row>
    <row r="297" spans="1:12" s="214" customFormat="1">
      <c r="A297" s="656"/>
      <c r="B297" s="659"/>
      <c r="C297" s="470"/>
      <c r="D297" s="219" t="s">
        <v>61</v>
      </c>
      <c r="E297" s="508"/>
      <c r="F297" s="508"/>
      <c r="G297" s="508"/>
      <c r="H297" s="508">
        <f t="shared" si="55"/>
        <v>0</v>
      </c>
      <c r="I297" s="508">
        <f t="shared" si="56"/>
        <v>0</v>
      </c>
      <c r="J297" s="508"/>
      <c r="K297" s="508"/>
      <c r="L297" s="508"/>
    </row>
    <row r="298" spans="1:12" s="214" customFormat="1">
      <c r="A298" s="656"/>
      <c r="B298" s="659"/>
      <c r="C298" s="470"/>
      <c r="D298" s="219" t="s">
        <v>62</v>
      </c>
      <c r="E298" s="508"/>
      <c r="F298" s="508"/>
      <c r="G298" s="508"/>
      <c r="H298" s="508">
        <f t="shared" si="55"/>
        <v>0</v>
      </c>
      <c r="I298" s="508">
        <f t="shared" si="56"/>
        <v>0</v>
      </c>
      <c r="J298" s="508"/>
      <c r="K298" s="508"/>
      <c r="L298" s="508"/>
    </row>
    <row r="299" spans="1:12" s="214" customFormat="1" ht="14.25">
      <c r="A299" s="656"/>
      <c r="B299" s="659"/>
      <c r="C299" s="470">
        <v>4262</v>
      </c>
      <c r="D299" s="220" t="s">
        <v>288</v>
      </c>
      <c r="E299" s="508"/>
      <c r="F299" s="508"/>
      <c r="G299" s="508"/>
      <c r="H299" s="508">
        <f t="shared" si="55"/>
        <v>0</v>
      </c>
      <c r="I299" s="508">
        <f t="shared" si="56"/>
        <v>0</v>
      </c>
      <c r="J299" s="508"/>
      <c r="K299" s="508"/>
      <c r="L299" s="508"/>
    </row>
    <row r="300" spans="1:12" s="214" customFormat="1" ht="14.25">
      <c r="A300" s="656"/>
      <c r="B300" s="659"/>
      <c r="C300" s="470">
        <v>4264</v>
      </c>
      <c r="D300" s="220" t="s">
        <v>287</v>
      </c>
      <c r="E300" s="508"/>
      <c r="F300" s="508"/>
      <c r="G300" s="508"/>
      <c r="H300" s="508">
        <f t="shared" si="55"/>
        <v>0</v>
      </c>
      <c r="I300" s="508">
        <f t="shared" si="56"/>
        <v>0</v>
      </c>
      <c r="J300" s="508"/>
      <c r="K300" s="508"/>
      <c r="L300" s="508"/>
    </row>
    <row r="301" spans="1:12" s="214" customFormat="1" ht="22.5" customHeight="1">
      <c r="A301" s="656"/>
      <c r="B301" s="659"/>
      <c r="C301" s="473">
        <v>4266</v>
      </c>
      <c r="D301" s="454" t="s">
        <v>363</v>
      </c>
      <c r="E301" s="508"/>
      <c r="F301" s="508"/>
      <c r="G301" s="508"/>
      <c r="H301" s="508">
        <f t="shared" si="55"/>
        <v>0</v>
      </c>
      <c r="I301" s="508">
        <f t="shared" si="56"/>
        <v>0</v>
      </c>
      <c r="J301" s="508"/>
      <c r="K301" s="508"/>
      <c r="L301" s="508"/>
    </row>
    <row r="302" spans="1:12" s="214" customFormat="1" ht="28.5">
      <c r="A302" s="656"/>
      <c r="B302" s="659"/>
      <c r="C302" s="470">
        <v>4267</v>
      </c>
      <c r="D302" s="220" t="s">
        <v>289</v>
      </c>
      <c r="E302" s="508"/>
      <c r="F302" s="508"/>
      <c r="G302" s="508"/>
      <c r="H302" s="508">
        <f t="shared" si="55"/>
        <v>0</v>
      </c>
      <c r="I302" s="508">
        <f t="shared" si="56"/>
        <v>0</v>
      </c>
      <c r="J302" s="508"/>
      <c r="K302" s="508"/>
      <c r="L302" s="508"/>
    </row>
    <row r="303" spans="1:12" s="214" customFormat="1" ht="14.25">
      <c r="A303" s="656"/>
      <c r="B303" s="659"/>
      <c r="C303" s="470">
        <v>4269</v>
      </c>
      <c r="D303" s="220" t="s">
        <v>63</v>
      </c>
      <c r="E303" s="508"/>
      <c r="F303" s="508"/>
      <c r="G303" s="508"/>
      <c r="H303" s="508">
        <f t="shared" si="55"/>
        <v>0</v>
      </c>
      <c r="I303" s="508">
        <f t="shared" si="56"/>
        <v>0</v>
      </c>
      <c r="J303" s="508"/>
      <c r="K303" s="508"/>
      <c r="L303" s="508"/>
    </row>
    <row r="304" spans="1:12" s="214" customFormat="1" ht="42.75">
      <c r="A304" s="656"/>
      <c r="B304" s="659"/>
      <c r="C304" s="470">
        <v>4511</v>
      </c>
      <c r="D304" s="218" t="s">
        <v>64</v>
      </c>
      <c r="E304" s="508"/>
      <c r="F304" s="508"/>
      <c r="G304" s="508"/>
      <c r="H304" s="508">
        <f t="shared" si="55"/>
        <v>0</v>
      </c>
      <c r="I304" s="508">
        <f t="shared" si="56"/>
        <v>0</v>
      </c>
      <c r="J304" s="508"/>
      <c r="K304" s="508"/>
      <c r="L304" s="508"/>
    </row>
    <row r="305" spans="1:12" s="216" customFormat="1" ht="42.75">
      <c r="A305" s="656"/>
      <c r="B305" s="659"/>
      <c r="C305" s="470">
        <v>4621</v>
      </c>
      <c r="D305" s="218" t="s">
        <v>65</v>
      </c>
      <c r="E305" s="508"/>
      <c r="F305" s="508"/>
      <c r="G305" s="508"/>
      <c r="H305" s="508">
        <f t="shared" si="55"/>
        <v>0</v>
      </c>
      <c r="I305" s="508">
        <f t="shared" si="56"/>
        <v>0</v>
      </c>
      <c r="J305" s="550"/>
      <c r="K305" s="508"/>
      <c r="L305" s="508"/>
    </row>
    <row r="306" spans="1:12" s="216" customFormat="1" ht="42.75">
      <c r="A306" s="656"/>
      <c r="B306" s="659"/>
      <c r="C306" s="470">
        <v>4631</v>
      </c>
      <c r="D306" s="218" t="s">
        <v>321</v>
      </c>
      <c r="E306" s="508"/>
      <c r="F306" s="508"/>
      <c r="G306" s="508"/>
      <c r="H306" s="508">
        <f t="shared" si="55"/>
        <v>0</v>
      </c>
      <c r="I306" s="508">
        <f t="shared" si="56"/>
        <v>0</v>
      </c>
      <c r="J306" s="550"/>
      <c r="K306" s="508"/>
      <c r="L306" s="508"/>
    </row>
    <row r="307" spans="1:12" s="216" customFormat="1" ht="21.75" customHeight="1">
      <c r="A307" s="656"/>
      <c r="B307" s="659"/>
      <c r="C307" s="470">
        <v>4632</v>
      </c>
      <c r="D307" s="218" t="s">
        <v>231</v>
      </c>
      <c r="E307" s="508"/>
      <c r="F307" s="508"/>
      <c r="G307" s="508"/>
      <c r="H307" s="508">
        <f t="shared" si="55"/>
        <v>0</v>
      </c>
      <c r="I307" s="508">
        <f t="shared" si="56"/>
        <v>0</v>
      </c>
      <c r="J307" s="508"/>
      <c r="K307" s="508"/>
      <c r="L307" s="508"/>
    </row>
    <row r="308" spans="1:12" s="216" customFormat="1" ht="48.75" customHeight="1">
      <c r="A308" s="656"/>
      <c r="B308" s="659"/>
      <c r="C308" s="473">
        <v>4638</v>
      </c>
      <c r="D308" s="454" t="s">
        <v>364</v>
      </c>
      <c r="E308" s="508"/>
      <c r="F308" s="508"/>
      <c r="G308" s="508"/>
      <c r="H308" s="508">
        <f t="shared" si="55"/>
        <v>0</v>
      </c>
      <c r="I308" s="508">
        <f t="shared" si="56"/>
        <v>0</v>
      </c>
      <c r="J308" s="508"/>
      <c r="K308" s="508"/>
      <c r="L308" s="508"/>
    </row>
    <row r="309" spans="1:12" s="216" customFormat="1" ht="14.25">
      <c r="A309" s="656"/>
      <c r="B309" s="659"/>
      <c r="C309" s="470" t="s">
        <v>327</v>
      </c>
      <c r="D309" s="218" t="s">
        <v>328</v>
      </c>
      <c r="E309" s="508"/>
      <c r="F309" s="508"/>
      <c r="G309" s="508"/>
      <c r="H309" s="508">
        <f t="shared" si="55"/>
        <v>0</v>
      </c>
      <c r="I309" s="508">
        <f t="shared" si="56"/>
        <v>0</v>
      </c>
      <c r="J309" s="508"/>
      <c r="K309" s="508"/>
      <c r="L309" s="508"/>
    </row>
    <row r="310" spans="1:12" s="216" customFormat="1" ht="14.25">
      <c r="A310" s="656"/>
      <c r="B310" s="659"/>
      <c r="C310" s="470">
        <v>4729</v>
      </c>
      <c r="D310" s="220" t="s">
        <v>66</v>
      </c>
      <c r="E310" s="551">
        <v>709.68</v>
      </c>
      <c r="F310" s="508">
        <v>2400</v>
      </c>
      <c r="G310" s="508">
        <v>2400</v>
      </c>
      <c r="H310" s="508">
        <f t="shared" si="55"/>
        <v>0</v>
      </c>
      <c r="I310" s="508">
        <f t="shared" si="56"/>
        <v>1690.3200000000002</v>
      </c>
      <c r="J310" s="551"/>
      <c r="K310" s="508">
        <v>2400</v>
      </c>
      <c r="L310" s="508">
        <v>2400</v>
      </c>
    </row>
    <row r="311" spans="1:12" s="216" customFormat="1" ht="14.25">
      <c r="A311" s="656"/>
      <c r="B311" s="659"/>
      <c r="C311" s="470">
        <v>4822</v>
      </c>
      <c r="D311" s="220" t="s">
        <v>67</v>
      </c>
      <c r="E311" s="551"/>
      <c r="F311" s="551"/>
      <c r="G311" s="508"/>
      <c r="H311" s="508">
        <f t="shared" si="55"/>
        <v>0</v>
      </c>
      <c r="I311" s="508">
        <f t="shared" si="56"/>
        <v>0</v>
      </c>
      <c r="J311" s="551"/>
      <c r="K311" s="551"/>
      <c r="L311" s="551"/>
    </row>
    <row r="312" spans="1:12" s="216" customFormat="1" ht="14.25">
      <c r="A312" s="656"/>
      <c r="B312" s="659"/>
      <c r="C312" s="472">
        <v>4823</v>
      </c>
      <c r="D312" s="426" t="s">
        <v>68</v>
      </c>
      <c r="E312" s="548">
        <f>E314+E315+E316</f>
        <v>1562.5800000000002</v>
      </c>
      <c r="F312" s="548">
        <f>F314+F315+F316</f>
        <v>3208.7</v>
      </c>
      <c r="G312" s="548">
        <f>G314+G315+G316</f>
        <v>2332.0680000000002</v>
      </c>
      <c r="H312" s="548">
        <f t="shared" si="55"/>
        <v>-876.63199999999961</v>
      </c>
      <c r="I312" s="548">
        <f t="shared" si="56"/>
        <v>769.48800000000006</v>
      </c>
      <c r="J312" s="548"/>
      <c r="K312" s="548">
        <f>K314+K315+K316</f>
        <v>2332.0680000000002</v>
      </c>
      <c r="L312" s="548">
        <f>L314+L315+L316</f>
        <v>2332.0680000000002</v>
      </c>
    </row>
    <row r="313" spans="1:12" s="216" customFormat="1" ht="14.25">
      <c r="A313" s="656"/>
      <c r="B313" s="659"/>
      <c r="C313" s="470"/>
      <c r="D313" s="219" t="s">
        <v>71</v>
      </c>
      <c r="E313" s="551"/>
      <c r="F313" s="551"/>
      <c r="G313" s="508"/>
      <c r="H313" s="508">
        <f t="shared" si="55"/>
        <v>0</v>
      </c>
      <c r="I313" s="508">
        <f t="shared" si="56"/>
        <v>0</v>
      </c>
      <c r="J313" s="551"/>
      <c r="K313" s="551"/>
      <c r="L313" s="551"/>
    </row>
    <row r="314" spans="1:12" s="214" customFormat="1" ht="27">
      <c r="A314" s="656"/>
      <c r="B314" s="659"/>
      <c r="C314" s="470"/>
      <c r="D314" s="219" t="s">
        <v>230</v>
      </c>
      <c r="E314" s="508">
        <v>8.14</v>
      </c>
      <c r="F314" s="508">
        <v>11.4</v>
      </c>
      <c r="G314" s="508">
        <v>11.4</v>
      </c>
      <c r="H314" s="508">
        <v>11.4</v>
      </c>
      <c r="I314" s="508">
        <f t="shared" si="56"/>
        <v>3.26</v>
      </c>
      <c r="J314" s="551"/>
      <c r="K314" s="508">
        <v>11.4</v>
      </c>
      <c r="L314" s="508">
        <v>11.4</v>
      </c>
    </row>
    <row r="315" spans="1:12" ht="27.95" customHeight="1">
      <c r="A315" s="656"/>
      <c r="B315" s="659"/>
      <c r="C315" s="470"/>
      <c r="D315" s="219" t="s">
        <v>228</v>
      </c>
      <c r="E315" s="508">
        <v>1554.44</v>
      </c>
      <c r="F315" s="508">
        <v>3096.2</v>
      </c>
      <c r="G315" s="508">
        <v>2086.3679999999999</v>
      </c>
      <c r="H315" s="508">
        <v>2707.4</v>
      </c>
      <c r="I315" s="508">
        <f t="shared" si="56"/>
        <v>531.92799999999988</v>
      </c>
      <c r="J315" s="551"/>
      <c r="K315" s="508">
        <v>2086.3679999999999</v>
      </c>
      <c r="L315" s="508">
        <v>2086.3679999999999</v>
      </c>
    </row>
    <row r="316" spans="1:12" ht="14.25">
      <c r="A316" s="656"/>
      <c r="B316" s="659"/>
      <c r="C316" s="470"/>
      <c r="D316" s="219" t="s">
        <v>229</v>
      </c>
      <c r="E316" s="551"/>
      <c r="F316" s="508">
        <v>101.1</v>
      </c>
      <c r="G316" s="508">
        <v>234.3</v>
      </c>
      <c r="H316" s="508"/>
      <c r="I316" s="508">
        <f t="shared" si="56"/>
        <v>234.3</v>
      </c>
      <c r="J316" s="551"/>
      <c r="K316" s="508">
        <v>234.3</v>
      </c>
      <c r="L316" s="508">
        <v>234.3</v>
      </c>
    </row>
    <row r="317" spans="1:12" ht="31.5" customHeight="1">
      <c r="A317" s="656"/>
      <c r="B317" s="659"/>
      <c r="C317" s="473" t="s">
        <v>362</v>
      </c>
      <c r="D317" s="454" t="s">
        <v>384</v>
      </c>
      <c r="E317" s="551"/>
      <c r="F317" s="551"/>
      <c r="G317" s="508"/>
      <c r="H317" s="508">
        <f t="shared" si="55"/>
        <v>0</v>
      </c>
      <c r="I317" s="508">
        <f t="shared" si="56"/>
        <v>0</v>
      </c>
      <c r="J317" s="551"/>
      <c r="K317" s="551"/>
      <c r="L317" s="551"/>
    </row>
    <row r="318" spans="1:12" s="229" customFormat="1" ht="14.25">
      <c r="A318" s="656"/>
      <c r="B318" s="659"/>
      <c r="C318" s="470">
        <v>4861</v>
      </c>
      <c r="D318" s="220" t="s">
        <v>69</v>
      </c>
      <c r="E318" s="551"/>
      <c r="F318" s="551"/>
      <c r="G318" s="508"/>
      <c r="H318" s="508">
        <f t="shared" si="55"/>
        <v>0</v>
      </c>
      <c r="I318" s="508">
        <f t="shared" si="56"/>
        <v>0</v>
      </c>
      <c r="J318" s="551"/>
      <c r="K318" s="551"/>
      <c r="L318" s="551"/>
    </row>
    <row r="319" spans="1:12" ht="14.25">
      <c r="A319" s="657"/>
      <c r="B319" s="660"/>
      <c r="C319" s="470">
        <v>4891</v>
      </c>
      <c r="D319" s="220" t="s">
        <v>70</v>
      </c>
      <c r="E319" s="508"/>
      <c r="F319" s="508"/>
      <c r="G319" s="508"/>
      <c r="H319" s="508">
        <f t="shared" si="55"/>
        <v>0</v>
      </c>
      <c r="I319" s="508">
        <f t="shared" si="56"/>
        <v>0</v>
      </c>
      <c r="J319" s="508"/>
      <c r="K319" s="508"/>
      <c r="L319" s="508"/>
    </row>
    <row r="320" spans="1:12" s="25" customFormat="1" ht="28.5">
      <c r="A320" s="651" t="s">
        <v>378</v>
      </c>
      <c r="B320" s="651"/>
      <c r="C320" s="230"/>
      <c r="D320" s="34" t="s">
        <v>72</v>
      </c>
      <c r="E320" s="552">
        <f>SUM(E322:E329)</f>
        <v>0</v>
      </c>
      <c r="F320" s="552">
        <f>SUM(F322:F329)</f>
        <v>0</v>
      </c>
      <c r="G320" s="552">
        <f>SUM(G322:G329)</f>
        <v>0</v>
      </c>
      <c r="H320" s="552">
        <f t="shared" si="55"/>
        <v>0</v>
      </c>
      <c r="I320" s="552">
        <f>+I326+I327+I328+I329</f>
        <v>0</v>
      </c>
      <c r="J320" s="552"/>
      <c r="K320" s="552">
        <f>SUM(K322:K329)</f>
        <v>0</v>
      </c>
      <c r="L320" s="552">
        <f>SUM(L322:L329)</f>
        <v>0</v>
      </c>
    </row>
    <row r="321" spans="1:12" s="18" customFormat="1" ht="23.25" customHeight="1">
      <c r="A321" s="506" t="s">
        <v>379</v>
      </c>
      <c r="B321" s="597" t="s">
        <v>380</v>
      </c>
      <c r="C321" s="231"/>
      <c r="D321" s="15" t="s">
        <v>71</v>
      </c>
      <c r="E321" s="553"/>
      <c r="F321" s="553"/>
      <c r="G321" s="553"/>
      <c r="H321" s="553">
        <f t="shared" si="55"/>
        <v>0</v>
      </c>
      <c r="I321" s="349">
        <f t="shared" ref="I321:I334" si="57">G321-E321</f>
        <v>0</v>
      </c>
      <c r="J321" s="553"/>
      <c r="K321" s="553"/>
      <c r="L321" s="553"/>
    </row>
    <row r="322" spans="1:12" s="18" customFormat="1" ht="28.5">
      <c r="A322" s="652">
        <v>1080</v>
      </c>
      <c r="B322" s="652">
        <v>11003</v>
      </c>
      <c r="C322" s="231">
        <v>5111</v>
      </c>
      <c r="D322" s="16" t="s">
        <v>424</v>
      </c>
      <c r="E322" s="553"/>
      <c r="F322" s="553"/>
      <c r="G322" s="553"/>
      <c r="H322" s="349">
        <f t="shared" si="55"/>
        <v>0</v>
      </c>
      <c r="I322" s="349">
        <f t="shared" si="57"/>
        <v>0</v>
      </c>
      <c r="J322" s="553"/>
      <c r="K322" s="553"/>
      <c r="L322" s="553"/>
    </row>
    <row r="323" spans="1:12" s="18" customFormat="1" ht="28.5">
      <c r="A323" s="653"/>
      <c r="B323" s="653"/>
      <c r="C323" s="231">
        <v>5112</v>
      </c>
      <c r="D323" s="16" t="s">
        <v>425</v>
      </c>
      <c r="E323" s="553"/>
      <c r="F323" s="553"/>
      <c r="G323" s="553"/>
      <c r="H323" s="349">
        <f t="shared" si="55"/>
        <v>0</v>
      </c>
      <c r="I323" s="349">
        <f t="shared" si="57"/>
        <v>0</v>
      </c>
      <c r="J323" s="553"/>
      <c r="K323" s="553"/>
      <c r="L323" s="553"/>
    </row>
    <row r="324" spans="1:12" s="18" customFormat="1" ht="13.5" customHeight="1">
      <c r="A324" s="653"/>
      <c r="B324" s="653"/>
      <c r="C324" s="231" t="s">
        <v>426</v>
      </c>
      <c r="D324" s="16" t="s">
        <v>421</v>
      </c>
      <c r="E324" s="553"/>
      <c r="F324" s="553"/>
      <c r="G324" s="553"/>
      <c r="H324" s="349">
        <f t="shared" si="55"/>
        <v>0</v>
      </c>
      <c r="I324" s="349">
        <f t="shared" si="57"/>
        <v>0</v>
      </c>
      <c r="J324" s="553"/>
      <c r="K324" s="553"/>
      <c r="L324" s="553"/>
    </row>
    <row r="325" spans="1:12" s="18" customFormat="1" ht="14.25">
      <c r="A325" s="653"/>
      <c r="B325" s="653"/>
      <c r="C325" s="231">
        <v>5121</v>
      </c>
      <c r="D325" s="218" t="s">
        <v>73</v>
      </c>
      <c r="E325" s="553"/>
      <c r="F325" s="553"/>
      <c r="G325" s="553"/>
      <c r="H325" s="349">
        <f t="shared" si="55"/>
        <v>0</v>
      </c>
      <c r="I325" s="349">
        <f t="shared" si="57"/>
        <v>0</v>
      </c>
      <c r="J325" s="553"/>
      <c r="K325" s="553"/>
      <c r="L325" s="553"/>
    </row>
    <row r="326" spans="1:12" s="31" customFormat="1" ht="15.75" customHeight="1">
      <c r="A326" s="653"/>
      <c r="B326" s="653"/>
      <c r="C326" s="208">
        <v>5122</v>
      </c>
      <c r="D326" s="19" t="s">
        <v>74</v>
      </c>
      <c r="E326" s="554"/>
      <c r="F326" s="554"/>
      <c r="G326" s="349"/>
      <c r="H326" s="349">
        <f t="shared" si="55"/>
        <v>0</v>
      </c>
      <c r="I326" s="349">
        <f t="shared" si="57"/>
        <v>0</v>
      </c>
      <c r="J326" s="554"/>
      <c r="K326" s="349"/>
      <c r="L326" s="349"/>
    </row>
    <row r="327" spans="1:12" s="31" customFormat="1" ht="15.75" customHeight="1">
      <c r="A327" s="653"/>
      <c r="B327" s="653"/>
      <c r="C327" s="208">
        <v>5129</v>
      </c>
      <c r="D327" s="19" t="s">
        <v>75</v>
      </c>
      <c r="E327" s="554"/>
      <c r="F327" s="554"/>
      <c r="G327" s="349"/>
      <c r="H327" s="349">
        <f t="shared" si="55"/>
        <v>0</v>
      </c>
      <c r="I327" s="349">
        <f t="shared" si="57"/>
        <v>0</v>
      </c>
      <c r="J327" s="554"/>
      <c r="K327" s="349"/>
      <c r="L327" s="349"/>
    </row>
    <row r="328" spans="1:12" s="31" customFormat="1" ht="14.25">
      <c r="A328" s="653"/>
      <c r="B328" s="653"/>
      <c r="C328" s="208">
        <v>5132</v>
      </c>
      <c r="D328" s="19" t="s">
        <v>76</v>
      </c>
      <c r="E328" s="554"/>
      <c r="F328" s="554"/>
      <c r="G328" s="349"/>
      <c r="H328" s="349">
        <f t="shared" si="55"/>
        <v>0</v>
      </c>
      <c r="I328" s="349">
        <f t="shared" si="57"/>
        <v>0</v>
      </c>
      <c r="J328" s="554"/>
      <c r="K328" s="349"/>
      <c r="L328" s="349"/>
    </row>
    <row r="329" spans="1:12" s="31" customFormat="1" ht="15.75" customHeight="1">
      <c r="A329" s="654"/>
      <c r="B329" s="654"/>
      <c r="C329" s="208" t="s">
        <v>427</v>
      </c>
      <c r="D329" s="19" t="s">
        <v>428</v>
      </c>
      <c r="E329" s="554"/>
      <c r="F329" s="554"/>
      <c r="G329" s="349"/>
      <c r="H329" s="349">
        <f t="shared" si="55"/>
        <v>0</v>
      </c>
      <c r="I329" s="349">
        <f t="shared" si="57"/>
        <v>0</v>
      </c>
      <c r="J329" s="554"/>
      <c r="K329" s="349"/>
      <c r="L329" s="349"/>
    </row>
    <row r="330" spans="1:12" s="146" customFormat="1" ht="14.25" customHeight="1">
      <c r="A330" s="655" t="s">
        <v>420</v>
      </c>
      <c r="B330" s="658" t="s">
        <v>509</v>
      </c>
      <c r="C330" s="464"/>
      <c r="D330" s="218" t="s">
        <v>232</v>
      </c>
      <c r="E330" s="555">
        <v>108</v>
      </c>
      <c r="F330" s="555">
        <v>108</v>
      </c>
      <c r="G330" s="555">
        <v>108</v>
      </c>
      <c r="H330" s="555">
        <v>129</v>
      </c>
      <c r="I330" s="555">
        <v>129</v>
      </c>
      <c r="J330" s="555">
        <v>129</v>
      </c>
      <c r="K330" s="555">
        <v>108</v>
      </c>
      <c r="L330" s="555">
        <v>108</v>
      </c>
    </row>
    <row r="331" spans="1:12" s="146" customFormat="1" ht="13.5" customHeight="1">
      <c r="A331" s="656"/>
      <c r="B331" s="659"/>
      <c r="C331" s="465"/>
      <c r="D331" s="219"/>
      <c r="E331" s="556"/>
      <c r="F331" s="556"/>
      <c r="G331" s="556"/>
      <c r="H331" s="556">
        <f>+G331-F331</f>
        <v>0</v>
      </c>
      <c r="I331" s="556">
        <f t="shared" si="57"/>
        <v>0</v>
      </c>
      <c r="J331" s="556"/>
      <c r="K331" s="556"/>
      <c r="L331" s="556"/>
    </row>
    <row r="332" spans="1:12" s="146" customFormat="1" ht="14.25" customHeight="1">
      <c r="A332" s="656"/>
      <c r="B332" s="659"/>
      <c r="C332" s="465"/>
      <c r="D332" s="220" t="s">
        <v>31</v>
      </c>
      <c r="E332" s="556">
        <v>1</v>
      </c>
      <c r="F332" s="556">
        <v>1</v>
      </c>
      <c r="G332" s="556">
        <v>1</v>
      </c>
      <c r="H332" s="556">
        <f>+G332-F332</f>
        <v>0</v>
      </c>
      <c r="I332" s="556">
        <f t="shared" si="57"/>
        <v>0</v>
      </c>
      <c r="J332" s="556"/>
      <c r="K332" s="556">
        <v>1</v>
      </c>
      <c r="L332" s="556">
        <v>1</v>
      </c>
    </row>
    <row r="333" spans="1:12" s="213" customFormat="1" ht="14.25" customHeight="1">
      <c r="A333" s="656"/>
      <c r="B333" s="659"/>
      <c r="C333" s="465"/>
      <c r="D333" s="219"/>
      <c r="E333" s="509"/>
      <c r="F333" s="509"/>
      <c r="G333" s="509"/>
      <c r="H333" s="509">
        <f>+G333-F333</f>
        <v>0</v>
      </c>
      <c r="I333" s="509">
        <f t="shared" si="57"/>
        <v>0</v>
      </c>
      <c r="J333" s="509"/>
      <c r="K333" s="509"/>
      <c r="L333" s="509"/>
    </row>
    <row r="334" spans="1:12" s="212" customFormat="1" ht="14.25" customHeight="1">
      <c r="A334" s="656"/>
      <c r="B334" s="659"/>
      <c r="C334" s="466"/>
      <c r="D334" s="228" t="s">
        <v>32</v>
      </c>
      <c r="E334" s="547">
        <f>+E336+E400</f>
        <v>867324.9800000001</v>
      </c>
      <c r="F334" s="547">
        <f>+F336+F400</f>
        <v>802145.60000000009</v>
      </c>
      <c r="G334" s="547">
        <f>+G336+G400</f>
        <v>758442.3</v>
      </c>
      <c r="H334" s="547">
        <f>+G334-F334</f>
        <v>-43703.300000000047</v>
      </c>
      <c r="I334" s="547">
        <f t="shared" si="57"/>
        <v>-108882.68000000005</v>
      </c>
      <c r="J334" s="547"/>
      <c r="K334" s="547">
        <f>+K336+K400</f>
        <v>763842.70000000007</v>
      </c>
      <c r="L334" s="547">
        <f>+L336+L400</f>
        <v>768276.2</v>
      </c>
    </row>
    <row r="335" spans="1:12" s="212" customFormat="1" ht="14.25" customHeight="1">
      <c r="A335" s="656"/>
      <c r="B335" s="659"/>
      <c r="C335" s="467"/>
      <c r="D335" s="15" t="s">
        <v>330</v>
      </c>
      <c r="E335" s="509"/>
      <c r="F335" s="509"/>
      <c r="G335" s="509"/>
      <c r="H335" s="547"/>
      <c r="I335" s="547"/>
      <c r="J335" s="509"/>
      <c r="K335" s="509"/>
      <c r="L335" s="509"/>
    </row>
    <row r="336" spans="1:12" s="212" customFormat="1" ht="14.25" customHeight="1">
      <c r="A336" s="656"/>
      <c r="B336" s="659"/>
      <c r="C336" s="468"/>
      <c r="D336" s="221" t="s">
        <v>35</v>
      </c>
      <c r="E336" s="547">
        <f>E338+SUM(E344:E399)-E344-E349-E357-E371-E375-E392</f>
        <v>867324.9800000001</v>
      </c>
      <c r="F336" s="547">
        <f>F338+SUM(F344:F399)-F344-F349-F357-F371-F375-F392</f>
        <v>802145.60000000009</v>
      </c>
      <c r="G336" s="547">
        <f>G338+SUM(G344:G399)-G344-G349-G357-G371-G375-G392</f>
        <v>758442.3</v>
      </c>
      <c r="H336" s="547">
        <f>+G336-F336</f>
        <v>-43703.300000000047</v>
      </c>
      <c r="I336" s="547">
        <f>G336-E336</f>
        <v>-108882.68000000005</v>
      </c>
      <c r="J336" s="547"/>
      <c r="K336" s="547">
        <f>K338+SUM(K344:K399)-K344-K349-K357-K371-K375-K392</f>
        <v>763842.70000000007</v>
      </c>
      <c r="L336" s="547">
        <f>L338+SUM(L344:L399)-L344-L349-L357-L371-L375-L392</f>
        <v>768276.2</v>
      </c>
    </row>
    <row r="337" spans="1:12" s="212" customFormat="1" ht="13.5" customHeight="1">
      <c r="A337" s="656"/>
      <c r="B337" s="659"/>
      <c r="C337" s="464"/>
      <c r="D337" s="219" t="s">
        <v>71</v>
      </c>
      <c r="E337" s="510"/>
      <c r="F337" s="510"/>
      <c r="G337" s="509"/>
      <c r="H337" s="509">
        <f t="shared" ref="H337:H409" si="58">+G337-F337</f>
        <v>0</v>
      </c>
      <c r="I337" s="510">
        <f t="shared" ref="I337:I399" si="59">G337-E337</f>
        <v>0</v>
      </c>
      <c r="J337" s="510"/>
      <c r="K337" s="510"/>
      <c r="L337" s="510"/>
    </row>
    <row r="338" spans="1:12" s="212" customFormat="1" ht="14.25" customHeight="1">
      <c r="A338" s="656"/>
      <c r="B338" s="659"/>
      <c r="C338" s="469"/>
      <c r="D338" s="426" t="s">
        <v>408</v>
      </c>
      <c r="E338" s="548">
        <f>SUM(E340:E342)</f>
        <v>805250.52</v>
      </c>
      <c r="F338" s="548">
        <f>SUM(F340:F342)</f>
        <v>733894.8</v>
      </c>
      <c r="G338" s="548">
        <f>SUM(G340:G342)</f>
        <v>718841.8</v>
      </c>
      <c r="H338" s="548">
        <f t="shared" si="58"/>
        <v>-15053</v>
      </c>
      <c r="I338" s="548">
        <f t="shared" si="59"/>
        <v>-86408.719999999972</v>
      </c>
      <c r="J338" s="548"/>
      <c r="K338" s="548">
        <f>SUM(K340:K342)</f>
        <v>724242.20000000007</v>
      </c>
      <c r="L338" s="548">
        <f>SUM(L340:L342)</f>
        <v>728675.7</v>
      </c>
    </row>
    <row r="339" spans="1:12" s="212" customFormat="1">
      <c r="A339" s="656"/>
      <c r="B339" s="659"/>
      <c r="C339" s="464"/>
      <c r="D339" s="219" t="s">
        <v>71</v>
      </c>
      <c r="E339" s="510"/>
      <c r="F339" s="510"/>
      <c r="G339" s="509"/>
      <c r="H339" s="509">
        <f t="shared" si="58"/>
        <v>0</v>
      </c>
      <c r="I339" s="510">
        <f t="shared" si="59"/>
        <v>0</v>
      </c>
      <c r="J339" s="510"/>
      <c r="K339" s="510"/>
      <c r="L339" s="510"/>
    </row>
    <row r="340" spans="1:12" s="212" customFormat="1" ht="28.5">
      <c r="A340" s="656"/>
      <c r="B340" s="659"/>
      <c r="C340" s="470" t="s">
        <v>224</v>
      </c>
      <c r="D340" s="222" t="s">
        <v>36</v>
      </c>
      <c r="E340" s="510">
        <v>708714.62</v>
      </c>
      <c r="F340" s="510">
        <v>656757.69999999995</v>
      </c>
      <c r="G340" s="510">
        <v>684900.5</v>
      </c>
      <c r="H340" s="510">
        <f t="shared" si="58"/>
        <v>28142.800000000047</v>
      </c>
      <c r="I340" s="510">
        <f t="shared" si="59"/>
        <v>-23814.119999999995</v>
      </c>
      <c r="J340" s="510"/>
      <c r="K340" s="510">
        <v>689982.9</v>
      </c>
      <c r="L340" s="510">
        <v>694157.7</v>
      </c>
    </row>
    <row r="341" spans="1:12" s="214" customFormat="1" ht="28.5">
      <c r="A341" s="656"/>
      <c r="B341" s="659"/>
      <c r="C341" s="470" t="s">
        <v>225</v>
      </c>
      <c r="D341" s="223" t="s">
        <v>37</v>
      </c>
      <c r="E341" s="510">
        <v>85695.5</v>
      </c>
      <c r="F341" s="510">
        <v>65530.8</v>
      </c>
      <c r="G341" s="510">
        <v>22816.400000000001</v>
      </c>
      <c r="H341" s="510">
        <f t="shared" si="58"/>
        <v>-42714.400000000001</v>
      </c>
      <c r="I341" s="510">
        <f t="shared" si="59"/>
        <v>-62879.1</v>
      </c>
      <c r="J341" s="510"/>
      <c r="K341" s="510">
        <v>22895.3</v>
      </c>
      <c r="L341" s="510">
        <v>22938.799999999999</v>
      </c>
    </row>
    <row r="342" spans="1:12" s="214" customFormat="1" ht="42.75">
      <c r="A342" s="656"/>
      <c r="B342" s="659"/>
      <c r="C342" s="470" t="s">
        <v>226</v>
      </c>
      <c r="D342" s="223" t="s">
        <v>38</v>
      </c>
      <c r="E342" s="510">
        <v>10840.4</v>
      </c>
      <c r="F342" s="510">
        <v>11606.3</v>
      </c>
      <c r="G342" s="510">
        <v>11124.9</v>
      </c>
      <c r="H342" s="510">
        <f t="shared" si="58"/>
        <v>-481.39999999999964</v>
      </c>
      <c r="I342" s="510">
        <f t="shared" si="59"/>
        <v>284.5</v>
      </c>
      <c r="J342" s="510"/>
      <c r="K342" s="510">
        <v>11364</v>
      </c>
      <c r="L342" s="510">
        <v>11579.2</v>
      </c>
    </row>
    <row r="343" spans="1:12" s="214" customFormat="1" ht="14.25">
      <c r="A343" s="656"/>
      <c r="B343" s="659"/>
      <c r="C343" s="471"/>
      <c r="D343" s="427"/>
      <c r="E343" s="511"/>
      <c r="F343" s="511"/>
      <c r="G343" s="511"/>
      <c r="H343" s="511">
        <f t="shared" si="58"/>
        <v>0</v>
      </c>
      <c r="I343" s="511">
        <f t="shared" si="59"/>
        <v>0</v>
      </c>
      <c r="J343" s="511"/>
      <c r="K343" s="511"/>
      <c r="L343" s="511"/>
    </row>
    <row r="344" spans="1:12" s="214" customFormat="1" ht="14.25">
      <c r="A344" s="656"/>
      <c r="B344" s="659"/>
      <c r="C344" s="472">
        <v>4212</v>
      </c>
      <c r="D344" s="426" t="s">
        <v>39</v>
      </c>
      <c r="E344" s="548">
        <f>E346+E347+E348</f>
        <v>12932.98</v>
      </c>
      <c r="F344" s="548">
        <f>F346+F347+F348</f>
        <v>24148.1</v>
      </c>
      <c r="G344" s="548">
        <f>G346+G347+G348</f>
        <v>0</v>
      </c>
      <c r="H344" s="548">
        <f t="shared" si="58"/>
        <v>-24148.1</v>
      </c>
      <c r="I344" s="548">
        <f t="shared" si="59"/>
        <v>-12932.98</v>
      </c>
      <c r="J344" s="548"/>
      <c r="K344" s="548">
        <f>K346+K347+K348</f>
        <v>0</v>
      </c>
      <c r="L344" s="548">
        <f>L346+L347+L348</f>
        <v>0</v>
      </c>
    </row>
    <row r="345" spans="1:12" s="214" customFormat="1">
      <c r="A345" s="656"/>
      <c r="B345" s="659"/>
      <c r="C345" s="470"/>
      <c r="D345" s="219" t="s">
        <v>71</v>
      </c>
      <c r="E345" s="508"/>
      <c r="F345" s="508"/>
      <c r="G345" s="508"/>
      <c r="H345" s="508">
        <f t="shared" si="58"/>
        <v>0</v>
      </c>
      <c r="I345" s="508">
        <f t="shared" si="59"/>
        <v>0</v>
      </c>
      <c r="J345" s="508"/>
      <c r="K345" s="508"/>
      <c r="L345" s="508"/>
    </row>
    <row r="346" spans="1:12" s="214" customFormat="1">
      <c r="A346" s="656"/>
      <c r="B346" s="659"/>
      <c r="C346" s="470"/>
      <c r="D346" s="219" t="s">
        <v>39</v>
      </c>
      <c r="E346" s="508">
        <v>8052.15</v>
      </c>
      <c r="F346" s="508">
        <v>11009.4</v>
      </c>
      <c r="G346" s="508"/>
      <c r="H346" s="508">
        <f t="shared" si="58"/>
        <v>-11009.4</v>
      </c>
      <c r="I346" s="508">
        <f t="shared" si="59"/>
        <v>-8052.15</v>
      </c>
      <c r="J346" s="508"/>
      <c r="K346" s="508"/>
      <c r="L346" s="508"/>
    </row>
    <row r="347" spans="1:12" s="214" customFormat="1" ht="27">
      <c r="A347" s="656"/>
      <c r="B347" s="659"/>
      <c r="C347" s="470"/>
      <c r="D347" s="219" t="s">
        <v>233</v>
      </c>
      <c r="E347" s="508"/>
      <c r="F347" s="508"/>
      <c r="G347" s="508"/>
      <c r="H347" s="508">
        <f t="shared" si="58"/>
        <v>0</v>
      </c>
      <c r="I347" s="508">
        <f t="shared" si="59"/>
        <v>0</v>
      </c>
      <c r="J347" s="508"/>
      <c r="K347" s="508"/>
      <c r="L347" s="508"/>
    </row>
    <row r="348" spans="1:12" s="214" customFormat="1">
      <c r="A348" s="656"/>
      <c r="B348" s="659"/>
      <c r="C348" s="470"/>
      <c r="D348" s="219" t="s">
        <v>332</v>
      </c>
      <c r="E348" s="508">
        <v>4880.83</v>
      </c>
      <c r="F348" s="508">
        <v>13138.7</v>
      </c>
      <c r="G348" s="508"/>
      <c r="H348" s="508">
        <f t="shared" si="58"/>
        <v>-13138.7</v>
      </c>
      <c r="I348" s="508">
        <f t="shared" si="59"/>
        <v>-4880.83</v>
      </c>
      <c r="J348" s="508"/>
      <c r="K348" s="508"/>
      <c r="L348" s="508"/>
    </row>
    <row r="349" spans="1:12" s="214" customFormat="1" ht="14.25">
      <c r="A349" s="656"/>
      <c r="B349" s="659"/>
      <c r="C349" s="472">
        <v>4213</v>
      </c>
      <c r="D349" s="426" t="s">
        <v>40</v>
      </c>
      <c r="E349" s="548">
        <f>E351+E352</f>
        <v>2354.7199999999998</v>
      </c>
      <c r="F349" s="548">
        <f>F351+F352</f>
        <v>2858.5</v>
      </c>
      <c r="G349" s="548">
        <f>G351+G352</f>
        <v>0</v>
      </c>
      <c r="H349" s="548">
        <f t="shared" si="58"/>
        <v>-2858.5</v>
      </c>
      <c r="I349" s="548">
        <f t="shared" si="59"/>
        <v>-2354.7199999999998</v>
      </c>
      <c r="J349" s="548"/>
      <c r="K349" s="548">
        <f>K351+K352</f>
        <v>0</v>
      </c>
      <c r="L349" s="548">
        <f>L351+L352</f>
        <v>0</v>
      </c>
    </row>
    <row r="350" spans="1:12" s="214" customFormat="1">
      <c r="A350" s="656"/>
      <c r="B350" s="659"/>
      <c r="C350" s="470"/>
      <c r="D350" s="219" t="s">
        <v>71</v>
      </c>
      <c r="E350" s="508"/>
      <c r="F350" s="508"/>
      <c r="G350" s="508"/>
      <c r="H350" s="508">
        <f t="shared" si="58"/>
        <v>0</v>
      </c>
      <c r="I350" s="508">
        <f t="shared" si="59"/>
        <v>0</v>
      </c>
      <c r="J350" s="508"/>
      <c r="K350" s="508"/>
      <c r="L350" s="508"/>
    </row>
    <row r="351" spans="1:12" s="214" customFormat="1" ht="27">
      <c r="A351" s="656"/>
      <c r="B351" s="659"/>
      <c r="C351" s="470"/>
      <c r="D351" s="225" t="s">
        <v>41</v>
      </c>
      <c r="E351" s="508">
        <v>2354.7199999999998</v>
      </c>
      <c r="F351" s="508">
        <v>2858.5</v>
      </c>
      <c r="G351" s="508"/>
      <c r="H351" s="508"/>
      <c r="I351" s="508"/>
      <c r="J351" s="508"/>
      <c r="K351" s="508"/>
      <c r="L351" s="508"/>
    </row>
    <row r="352" spans="1:12" s="214" customFormat="1" ht="27">
      <c r="A352" s="656"/>
      <c r="B352" s="659"/>
      <c r="C352" s="470"/>
      <c r="D352" s="225" t="s">
        <v>227</v>
      </c>
      <c r="E352" s="508"/>
      <c r="F352" s="508"/>
      <c r="G352" s="508"/>
      <c r="H352" s="508">
        <f t="shared" si="58"/>
        <v>0</v>
      </c>
      <c r="I352" s="508">
        <f t="shared" si="59"/>
        <v>0</v>
      </c>
      <c r="J352" s="508"/>
      <c r="K352" s="508"/>
      <c r="L352" s="508"/>
    </row>
    <row r="353" spans="1:12" s="214" customFormat="1" ht="14.25">
      <c r="A353" s="656"/>
      <c r="B353" s="659"/>
      <c r="C353" s="470">
        <v>4214</v>
      </c>
      <c r="D353" s="224" t="s">
        <v>42</v>
      </c>
      <c r="E353" s="508">
        <v>32960.839999999997</v>
      </c>
      <c r="F353" s="508">
        <v>32136.400000000001</v>
      </c>
      <c r="G353" s="508">
        <v>23948</v>
      </c>
      <c r="H353" s="508">
        <f t="shared" si="58"/>
        <v>-8188.4000000000015</v>
      </c>
      <c r="I353" s="508">
        <f t="shared" si="59"/>
        <v>-9012.8399999999965</v>
      </c>
      <c r="J353" s="508"/>
      <c r="K353" s="508">
        <v>23948</v>
      </c>
      <c r="L353" s="508">
        <v>23948</v>
      </c>
    </row>
    <row r="354" spans="1:12" s="212" customFormat="1" ht="23.25" customHeight="1">
      <c r="A354" s="656"/>
      <c r="B354" s="659"/>
      <c r="C354" s="470">
        <v>4215</v>
      </c>
      <c r="D354" s="224" t="s">
        <v>43</v>
      </c>
      <c r="E354" s="508"/>
      <c r="F354" s="508"/>
      <c r="G354" s="508"/>
      <c r="H354" s="508">
        <f t="shared" si="58"/>
        <v>0</v>
      </c>
      <c r="I354" s="508">
        <f t="shared" si="59"/>
        <v>0</v>
      </c>
      <c r="J354" s="508"/>
      <c r="K354" s="508"/>
      <c r="L354" s="508"/>
    </row>
    <row r="355" spans="1:12" s="146" customFormat="1" ht="28.5">
      <c r="A355" s="656"/>
      <c r="B355" s="659"/>
      <c r="C355" s="470">
        <v>4216</v>
      </c>
      <c r="D355" s="224" t="s">
        <v>44</v>
      </c>
      <c r="E355" s="508"/>
      <c r="F355" s="508"/>
      <c r="G355" s="508"/>
      <c r="H355" s="508">
        <f t="shared" si="58"/>
        <v>0</v>
      </c>
      <c r="I355" s="508">
        <f t="shared" si="59"/>
        <v>0</v>
      </c>
      <c r="J355" s="508"/>
      <c r="K355" s="508"/>
      <c r="L355" s="508"/>
    </row>
    <row r="356" spans="1:12" s="146" customFormat="1" ht="14.25">
      <c r="A356" s="656"/>
      <c r="B356" s="659"/>
      <c r="C356" s="470">
        <v>4217</v>
      </c>
      <c r="D356" s="224" t="s">
        <v>45</v>
      </c>
      <c r="E356" s="508"/>
      <c r="F356" s="508"/>
      <c r="G356" s="508"/>
      <c r="H356" s="508">
        <f t="shared" si="58"/>
        <v>0</v>
      </c>
      <c r="I356" s="508">
        <f t="shared" si="59"/>
        <v>0</v>
      </c>
      <c r="J356" s="508"/>
      <c r="K356" s="508"/>
      <c r="L356" s="508"/>
    </row>
    <row r="357" spans="1:12" s="146" customFormat="1" ht="28.5">
      <c r="A357" s="656"/>
      <c r="B357" s="659"/>
      <c r="C357" s="472"/>
      <c r="D357" s="426" t="s">
        <v>356</v>
      </c>
      <c r="E357" s="548">
        <f>E359+E360</f>
        <v>0</v>
      </c>
      <c r="F357" s="548">
        <f>F359+F360</f>
        <v>0</v>
      </c>
      <c r="G357" s="548">
        <f>G359+G360</f>
        <v>0</v>
      </c>
      <c r="H357" s="548">
        <f t="shared" si="58"/>
        <v>0</v>
      </c>
      <c r="I357" s="548">
        <f t="shared" si="59"/>
        <v>0</v>
      </c>
      <c r="J357" s="548"/>
      <c r="K357" s="548">
        <f>K359+K360</f>
        <v>0</v>
      </c>
      <c r="L357" s="548">
        <f>L359+L360</f>
        <v>0</v>
      </c>
    </row>
    <row r="358" spans="1:12" s="146" customFormat="1">
      <c r="A358" s="656"/>
      <c r="B358" s="659"/>
      <c r="C358" s="470"/>
      <c r="D358" s="219" t="s">
        <v>71</v>
      </c>
      <c r="E358" s="509"/>
      <c r="F358" s="509"/>
      <c r="G358" s="509"/>
      <c r="H358" s="509">
        <f t="shared" si="58"/>
        <v>0</v>
      </c>
      <c r="I358" s="509">
        <f t="shared" si="59"/>
        <v>0</v>
      </c>
      <c r="J358" s="509"/>
      <c r="K358" s="509"/>
      <c r="L358" s="509"/>
    </row>
    <row r="359" spans="1:12" s="146" customFormat="1">
      <c r="A359" s="656"/>
      <c r="B359" s="659"/>
      <c r="C359" s="470">
        <v>4221</v>
      </c>
      <c r="D359" s="219" t="s">
        <v>46</v>
      </c>
      <c r="E359" s="509"/>
      <c r="F359" s="509"/>
      <c r="G359" s="509"/>
      <c r="H359" s="509">
        <f t="shared" si="58"/>
        <v>0</v>
      </c>
      <c r="I359" s="509">
        <f t="shared" si="59"/>
        <v>0</v>
      </c>
      <c r="J359" s="509"/>
      <c r="K359" s="509"/>
      <c r="L359" s="509"/>
    </row>
    <row r="360" spans="1:12" s="146" customFormat="1" ht="27">
      <c r="A360" s="656"/>
      <c r="B360" s="659"/>
      <c r="C360" s="470">
        <v>4222</v>
      </c>
      <c r="D360" s="219" t="s">
        <v>47</v>
      </c>
      <c r="E360" s="509"/>
      <c r="F360" s="509"/>
      <c r="G360" s="509"/>
      <c r="H360" s="509">
        <f t="shared" si="58"/>
        <v>0</v>
      </c>
      <c r="I360" s="509">
        <f t="shared" si="59"/>
        <v>0</v>
      </c>
      <c r="J360" s="509"/>
      <c r="K360" s="509"/>
      <c r="L360" s="509"/>
    </row>
    <row r="361" spans="1:12" s="214" customFormat="1" ht="14.25">
      <c r="A361" s="656"/>
      <c r="B361" s="659"/>
      <c r="C361" s="470">
        <v>4231</v>
      </c>
      <c r="D361" s="220" t="s">
        <v>48</v>
      </c>
      <c r="E361" s="509">
        <v>12993.58</v>
      </c>
      <c r="F361" s="509">
        <v>6538.4</v>
      </c>
      <c r="G361" s="509">
        <v>13000</v>
      </c>
      <c r="H361" s="509">
        <f t="shared" si="58"/>
        <v>6461.6</v>
      </c>
      <c r="I361" s="509">
        <f t="shared" si="59"/>
        <v>6.4200000000000728</v>
      </c>
      <c r="J361" s="509"/>
      <c r="K361" s="509">
        <v>13000</v>
      </c>
      <c r="L361" s="509">
        <v>13000</v>
      </c>
    </row>
    <row r="362" spans="1:12" s="214" customFormat="1" ht="16.5">
      <c r="A362" s="656"/>
      <c r="B362" s="659"/>
      <c r="C362" s="470">
        <v>4232</v>
      </c>
      <c r="D362" s="220" t="s">
        <v>49</v>
      </c>
      <c r="E362" s="509"/>
      <c r="F362" s="509"/>
      <c r="G362" s="509"/>
      <c r="H362" s="509">
        <f t="shared" si="58"/>
        <v>0</v>
      </c>
      <c r="I362" s="509">
        <f t="shared" si="59"/>
        <v>0</v>
      </c>
      <c r="J362" s="549"/>
      <c r="K362" s="509"/>
      <c r="L362" s="509"/>
    </row>
    <row r="363" spans="1:12" s="214" customFormat="1" ht="28.5">
      <c r="A363" s="656"/>
      <c r="B363" s="659"/>
      <c r="C363" s="470">
        <v>4233</v>
      </c>
      <c r="D363" s="220" t="s">
        <v>322</v>
      </c>
      <c r="E363" s="509"/>
      <c r="F363" s="509"/>
      <c r="G363" s="509"/>
      <c r="H363" s="509">
        <f t="shared" si="58"/>
        <v>0</v>
      </c>
      <c r="I363" s="509">
        <f t="shared" si="59"/>
        <v>0</v>
      </c>
      <c r="J363" s="549"/>
      <c r="K363" s="509"/>
      <c r="L363" s="509"/>
    </row>
    <row r="364" spans="1:12" s="214" customFormat="1" ht="14.25">
      <c r="A364" s="656"/>
      <c r="B364" s="659"/>
      <c r="C364" s="470">
        <v>4234</v>
      </c>
      <c r="D364" s="220" t="s">
        <v>50</v>
      </c>
      <c r="E364" s="508"/>
      <c r="F364" s="508"/>
      <c r="G364" s="508"/>
      <c r="H364" s="508">
        <f t="shared" si="58"/>
        <v>0</v>
      </c>
      <c r="I364" s="508">
        <f t="shared" si="59"/>
        <v>0</v>
      </c>
      <c r="J364" s="508"/>
      <c r="K364" s="508"/>
      <c r="L364" s="508"/>
    </row>
    <row r="365" spans="1:12" s="212" customFormat="1" ht="14.25">
      <c r="A365" s="656"/>
      <c r="B365" s="659"/>
      <c r="C365" s="470">
        <v>4235</v>
      </c>
      <c r="D365" s="220" t="s">
        <v>51</v>
      </c>
      <c r="E365" s="508"/>
      <c r="F365" s="508"/>
      <c r="G365" s="508"/>
      <c r="H365" s="508">
        <f t="shared" si="58"/>
        <v>0</v>
      </c>
      <c r="I365" s="508">
        <f t="shared" si="59"/>
        <v>0</v>
      </c>
      <c r="J365" s="508"/>
      <c r="K365" s="508"/>
      <c r="L365" s="508"/>
    </row>
    <row r="366" spans="1:12" s="214" customFormat="1" ht="28.5">
      <c r="A366" s="656"/>
      <c r="B366" s="659"/>
      <c r="C366" s="470">
        <v>4236</v>
      </c>
      <c r="D366" s="220" t="s">
        <v>52</v>
      </c>
      <c r="E366" s="508"/>
      <c r="F366" s="508"/>
      <c r="G366" s="508"/>
      <c r="H366" s="508">
        <f t="shared" si="58"/>
        <v>0</v>
      </c>
      <c r="I366" s="508">
        <f t="shared" si="59"/>
        <v>0</v>
      </c>
      <c r="J366" s="508"/>
      <c r="K366" s="508"/>
      <c r="L366" s="508"/>
    </row>
    <row r="367" spans="1:12" s="212" customFormat="1" ht="14.25">
      <c r="A367" s="656"/>
      <c r="B367" s="659"/>
      <c r="C367" s="470">
        <v>4237</v>
      </c>
      <c r="D367" s="220" t="s">
        <v>53</v>
      </c>
      <c r="E367" s="508"/>
      <c r="F367" s="508"/>
      <c r="G367" s="508"/>
      <c r="H367" s="508">
        <f t="shared" si="58"/>
        <v>0</v>
      </c>
      <c r="I367" s="508">
        <f t="shared" si="59"/>
        <v>0</v>
      </c>
      <c r="J367" s="508"/>
      <c r="K367" s="508"/>
      <c r="L367" s="508"/>
    </row>
    <row r="368" spans="1:12" s="212" customFormat="1" ht="28.5">
      <c r="A368" s="656"/>
      <c r="B368" s="659"/>
      <c r="C368" s="470">
        <v>4239</v>
      </c>
      <c r="D368" s="218" t="s">
        <v>54</v>
      </c>
      <c r="E368" s="510"/>
      <c r="F368" s="510"/>
      <c r="G368" s="510"/>
      <c r="H368" s="510">
        <f t="shared" si="58"/>
        <v>0</v>
      </c>
      <c r="I368" s="510">
        <f t="shared" si="59"/>
        <v>0</v>
      </c>
      <c r="J368" s="510"/>
      <c r="K368" s="510"/>
      <c r="L368" s="510"/>
    </row>
    <row r="369" spans="1:12" s="212" customFormat="1" ht="14.25">
      <c r="A369" s="656"/>
      <c r="B369" s="659"/>
      <c r="C369" s="470">
        <v>4241</v>
      </c>
      <c r="D369" s="220" t="s">
        <v>55</v>
      </c>
      <c r="E369" s="508">
        <v>59.2</v>
      </c>
      <c r="F369" s="508">
        <v>60</v>
      </c>
      <c r="G369" s="508"/>
      <c r="H369" s="508">
        <f t="shared" si="58"/>
        <v>-60</v>
      </c>
      <c r="I369" s="508">
        <f t="shared" si="59"/>
        <v>-59.2</v>
      </c>
      <c r="J369" s="508"/>
      <c r="K369" s="508"/>
      <c r="L369" s="508"/>
    </row>
    <row r="370" spans="1:12" s="212" customFormat="1" ht="28.5">
      <c r="A370" s="656"/>
      <c r="B370" s="659"/>
      <c r="C370" s="470">
        <v>4251</v>
      </c>
      <c r="D370" s="218" t="s">
        <v>56</v>
      </c>
      <c r="E370" s="510"/>
      <c r="F370" s="510"/>
      <c r="G370" s="510"/>
      <c r="H370" s="510">
        <f t="shared" si="58"/>
        <v>0</v>
      </c>
      <c r="I370" s="510">
        <f t="shared" si="59"/>
        <v>0</v>
      </c>
      <c r="J370" s="510"/>
      <c r="K370" s="510"/>
      <c r="L370" s="510"/>
    </row>
    <row r="371" spans="1:12" s="212" customFormat="1" ht="28.5">
      <c r="A371" s="656"/>
      <c r="B371" s="659"/>
      <c r="C371" s="472">
        <v>4252</v>
      </c>
      <c r="D371" s="426" t="s">
        <v>57</v>
      </c>
      <c r="E371" s="548">
        <f>E373+E374</f>
        <v>0</v>
      </c>
      <c r="F371" s="548">
        <f>F373+F374</f>
        <v>0</v>
      </c>
      <c r="G371" s="548">
        <f>G373+G374</f>
        <v>0</v>
      </c>
      <c r="H371" s="548">
        <f t="shared" si="58"/>
        <v>0</v>
      </c>
      <c r="I371" s="548">
        <f t="shared" si="59"/>
        <v>0</v>
      </c>
      <c r="J371" s="548"/>
      <c r="K371" s="548">
        <f>K373+K374</f>
        <v>0</v>
      </c>
      <c r="L371" s="548">
        <f>L373+L374</f>
        <v>0</v>
      </c>
    </row>
    <row r="372" spans="1:12" s="212" customFormat="1">
      <c r="A372" s="656"/>
      <c r="B372" s="659"/>
      <c r="C372" s="470"/>
      <c r="D372" s="219" t="s">
        <v>71</v>
      </c>
      <c r="E372" s="510"/>
      <c r="F372" s="510"/>
      <c r="G372" s="510"/>
      <c r="H372" s="510">
        <f t="shared" si="58"/>
        <v>0</v>
      </c>
      <c r="I372" s="510">
        <f t="shared" si="59"/>
        <v>0</v>
      </c>
      <c r="J372" s="510"/>
      <c r="K372" s="510"/>
      <c r="L372" s="510"/>
    </row>
    <row r="373" spans="1:12" s="214" customFormat="1" ht="27">
      <c r="A373" s="656"/>
      <c r="B373" s="659"/>
      <c r="C373" s="470"/>
      <c r="D373" s="226" t="s">
        <v>58</v>
      </c>
      <c r="E373" s="510"/>
      <c r="F373" s="510"/>
      <c r="G373" s="510"/>
      <c r="H373" s="510">
        <f t="shared" si="58"/>
        <v>0</v>
      </c>
      <c r="I373" s="510">
        <f t="shared" si="59"/>
        <v>0</v>
      </c>
      <c r="J373" s="510"/>
      <c r="K373" s="510"/>
      <c r="L373" s="510"/>
    </row>
    <row r="374" spans="1:12" s="214" customFormat="1" ht="27">
      <c r="A374" s="656"/>
      <c r="B374" s="659"/>
      <c r="C374" s="470"/>
      <c r="D374" s="226" t="s">
        <v>59</v>
      </c>
      <c r="E374" s="510"/>
      <c r="F374" s="510"/>
      <c r="G374" s="510"/>
      <c r="H374" s="510">
        <f t="shared" si="58"/>
        <v>0</v>
      </c>
      <c r="I374" s="510">
        <f t="shared" si="59"/>
        <v>0</v>
      </c>
      <c r="J374" s="510"/>
      <c r="K374" s="510"/>
      <c r="L374" s="510"/>
    </row>
    <row r="375" spans="1:12" s="214" customFormat="1" ht="14.25">
      <c r="A375" s="656"/>
      <c r="B375" s="659"/>
      <c r="C375" s="472">
        <v>4261</v>
      </c>
      <c r="D375" s="426" t="s">
        <v>60</v>
      </c>
      <c r="E375" s="548">
        <f>E377+E378</f>
        <v>0</v>
      </c>
      <c r="F375" s="548">
        <f>F377+F378</f>
        <v>0</v>
      </c>
      <c r="G375" s="548">
        <f>G377+G378</f>
        <v>0</v>
      </c>
      <c r="H375" s="548">
        <f t="shared" si="58"/>
        <v>0</v>
      </c>
      <c r="I375" s="548">
        <f t="shared" si="59"/>
        <v>0</v>
      </c>
      <c r="J375" s="548"/>
      <c r="K375" s="548">
        <f>K377+K378</f>
        <v>0</v>
      </c>
      <c r="L375" s="548">
        <f>L377+L378</f>
        <v>0</v>
      </c>
    </row>
    <row r="376" spans="1:12" s="214" customFormat="1">
      <c r="A376" s="656"/>
      <c r="B376" s="659"/>
      <c r="C376" s="470"/>
      <c r="D376" s="219" t="s">
        <v>71</v>
      </c>
      <c r="E376" s="508"/>
      <c r="F376" s="508"/>
      <c r="G376" s="508"/>
      <c r="H376" s="508">
        <f t="shared" si="58"/>
        <v>0</v>
      </c>
      <c r="I376" s="508">
        <f t="shared" si="59"/>
        <v>0</v>
      </c>
      <c r="J376" s="508"/>
      <c r="K376" s="508"/>
      <c r="L376" s="508"/>
    </row>
    <row r="377" spans="1:12" s="214" customFormat="1">
      <c r="A377" s="656"/>
      <c r="B377" s="659"/>
      <c r="C377" s="470"/>
      <c r="D377" s="219" t="s">
        <v>61</v>
      </c>
      <c r="E377" s="508"/>
      <c r="F377" s="508"/>
      <c r="G377" s="508"/>
      <c r="H377" s="508">
        <f t="shared" si="58"/>
        <v>0</v>
      </c>
      <c r="I377" s="508">
        <f t="shared" si="59"/>
        <v>0</v>
      </c>
      <c r="J377" s="508"/>
      <c r="K377" s="508"/>
      <c r="L377" s="508"/>
    </row>
    <row r="378" spans="1:12" s="214" customFormat="1">
      <c r="A378" s="656"/>
      <c r="B378" s="659"/>
      <c r="C378" s="470"/>
      <c r="D378" s="219" t="s">
        <v>62</v>
      </c>
      <c r="E378" s="508"/>
      <c r="F378" s="508"/>
      <c r="G378" s="508"/>
      <c r="H378" s="508">
        <f t="shared" si="58"/>
        <v>0</v>
      </c>
      <c r="I378" s="508">
        <f t="shared" si="59"/>
        <v>0</v>
      </c>
      <c r="J378" s="508"/>
      <c r="K378" s="508"/>
      <c r="L378" s="508"/>
    </row>
    <row r="379" spans="1:12" s="214" customFormat="1" ht="14.25">
      <c r="A379" s="656"/>
      <c r="B379" s="659"/>
      <c r="C379" s="470">
        <v>4262</v>
      </c>
      <c r="D379" s="220" t="s">
        <v>288</v>
      </c>
      <c r="E379" s="508"/>
      <c r="F379" s="508"/>
      <c r="G379" s="508"/>
      <c r="H379" s="508">
        <f t="shared" si="58"/>
        <v>0</v>
      </c>
      <c r="I379" s="508">
        <f t="shared" si="59"/>
        <v>0</v>
      </c>
      <c r="J379" s="508"/>
      <c r="K379" s="508"/>
      <c r="L379" s="508"/>
    </row>
    <row r="380" spans="1:12" s="214" customFormat="1" ht="14.25">
      <c r="A380" s="656"/>
      <c r="B380" s="659"/>
      <c r="C380" s="470">
        <v>4264</v>
      </c>
      <c r="D380" s="220" t="s">
        <v>287</v>
      </c>
      <c r="E380" s="508"/>
      <c r="F380" s="508"/>
      <c r="G380" s="508"/>
      <c r="H380" s="508">
        <f t="shared" si="58"/>
        <v>0</v>
      </c>
      <c r="I380" s="508">
        <f t="shared" si="59"/>
        <v>0</v>
      </c>
      <c r="J380" s="508"/>
      <c r="K380" s="508"/>
      <c r="L380" s="508"/>
    </row>
    <row r="381" spans="1:12" s="214" customFormat="1" ht="22.5" customHeight="1">
      <c r="A381" s="656"/>
      <c r="B381" s="659"/>
      <c r="C381" s="473">
        <v>4266</v>
      </c>
      <c r="D381" s="454" t="s">
        <v>363</v>
      </c>
      <c r="E381" s="508"/>
      <c r="F381" s="508"/>
      <c r="G381" s="508"/>
      <c r="H381" s="508">
        <f t="shared" si="58"/>
        <v>0</v>
      </c>
      <c r="I381" s="508">
        <f t="shared" si="59"/>
        <v>0</v>
      </c>
      <c r="J381" s="508"/>
      <c r="K381" s="508"/>
      <c r="L381" s="508"/>
    </row>
    <row r="382" spans="1:12" s="214" customFormat="1" ht="28.5">
      <c r="A382" s="656"/>
      <c r="B382" s="659"/>
      <c r="C382" s="470">
        <v>4267</v>
      </c>
      <c r="D382" s="220" t="s">
        <v>289</v>
      </c>
      <c r="E382" s="508"/>
      <c r="F382" s="508"/>
      <c r="G382" s="508"/>
      <c r="H382" s="508">
        <f t="shared" si="58"/>
        <v>0</v>
      </c>
      <c r="I382" s="508">
        <f t="shared" si="59"/>
        <v>0</v>
      </c>
      <c r="J382" s="508"/>
      <c r="K382" s="508"/>
      <c r="L382" s="508"/>
    </row>
    <row r="383" spans="1:12" s="214" customFormat="1" ht="14.25">
      <c r="A383" s="656"/>
      <c r="B383" s="659"/>
      <c r="C383" s="470">
        <v>4269</v>
      </c>
      <c r="D383" s="220" t="s">
        <v>63</v>
      </c>
      <c r="E383" s="508"/>
      <c r="F383" s="508"/>
      <c r="G383" s="508"/>
      <c r="H383" s="508">
        <f t="shared" si="58"/>
        <v>0</v>
      </c>
      <c r="I383" s="508">
        <f t="shared" si="59"/>
        <v>0</v>
      </c>
      <c r="J383" s="508"/>
      <c r="K383" s="508"/>
      <c r="L383" s="508"/>
    </row>
    <row r="384" spans="1:12" s="214" customFormat="1" ht="42.75">
      <c r="A384" s="656"/>
      <c r="B384" s="659"/>
      <c r="C384" s="470">
        <v>4511</v>
      </c>
      <c r="D384" s="218" t="s">
        <v>64</v>
      </c>
      <c r="E384" s="508"/>
      <c r="F384" s="508"/>
      <c r="G384" s="508"/>
      <c r="H384" s="508">
        <f t="shared" si="58"/>
        <v>0</v>
      </c>
      <c r="I384" s="508">
        <f t="shared" si="59"/>
        <v>0</v>
      </c>
      <c r="J384" s="508"/>
      <c r="K384" s="508"/>
      <c r="L384" s="508"/>
    </row>
    <row r="385" spans="1:12" s="216" customFormat="1" ht="42.75">
      <c r="A385" s="656"/>
      <c r="B385" s="659"/>
      <c r="C385" s="470">
        <v>4621</v>
      </c>
      <c r="D385" s="218" t="s">
        <v>65</v>
      </c>
      <c r="E385" s="508"/>
      <c r="F385" s="508"/>
      <c r="G385" s="508"/>
      <c r="H385" s="508">
        <f t="shared" si="58"/>
        <v>0</v>
      </c>
      <c r="I385" s="508">
        <f t="shared" si="59"/>
        <v>0</v>
      </c>
      <c r="J385" s="550"/>
      <c r="K385" s="508"/>
      <c r="L385" s="508"/>
    </row>
    <row r="386" spans="1:12" s="216" customFormat="1" ht="42.75">
      <c r="A386" s="656"/>
      <c r="B386" s="659"/>
      <c r="C386" s="470">
        <v>4631</v>
      </c>
      <c r="D386" s="218" t="s">
        <v>321</v>
      </c>
      <c r="E386" s="508"/>
      <c r="F386" s="508"/>
      <c r="G386" s="508"/>
      <c r="H386" s="508">
        <f t="shared" si="58"/>
        <v>0</v>
      </c>
      <c r="I386" s="508">
        <f t="shared" si="59"/>
        <v>0</v>
      </c>
      <c r="J386" s="550"/>
      <c r="K386" s="508"/>
      <c r="L386" s="508"/>
    </row>
    <row r="387" spans="1:12" s="216" customFormat="1" ht="21.75" customHeight="1">
      <c r="A387" s="656"/>
      <c r="B387" s="659"/>
      <c r="C387" s="470">
        <v>4632</v>
      </c>
      <c r="D387" s="218" t="s">
        <v>231</v>
      </c>
      <c r="E387" s="508"/>
      <c r="F387" s="508"/>
      <c r="G387" s="508"/>
      <c r="H387" s="508">
        <f t="shared" si="58"/>
        <v>0</v>
      </c>
      <c r="I387" s="508">
        <f t="shared" si="59"/>
        <v>0</v>
      </c>
      <c r="J387" s="508"/>
      <c r="K387" s="508"/>
      <c r="L387" s="508"/>
    </row>
    <row r="388" spans="1:12" s="216" customFormat="1" ht="48.75" customHeight="1">
      <c r="A388" s="656"/>
      <c r="B388" s="659"/>
      <c r="C388" s="473">
        <v>4638</v>
      </c>
      <c r="D388" s="454" t="s">
        <v>364</v>
      </c>
      <c r="E388" s="508"/>
      <c r="F388" s="508"/>
      <c r="G388" s="508"/>
      <c r="H388" s="508">
        <f t="shared" si="58"/>
        <v>0</v>
      </c>
      <c r="I388" s="508">
        <f t="shared" si="59"/>
        <v>0</v>
      </c>
      <c r="J388" s="508"/>
      <c r="K388" s="508"/>
      <c r="L388" s="508"/>
    </row>
    <row r="389" spans="1:12" s="216" customFormat="1" ht="14.25">
      <c r="A389" s="656"/>
      <c r="B389" s="659"/>
      <c r="C389" s="470" t="s">
        <v>327</v>
      </c>
      <c r="D389" s="218" t="s">
        <v>328</v>
      </c>
      <c r="E389" s="508"/>
      <c r="F389" s="508"/>
      <c r="G389" s="508"/>
      <c r="H389" s="508">
        <f t="shared" si="58"/>
        <v>0</v>
      </c>
      <c r="I389" s="508">
        <f t="shared" si="59"/>
        <v>0</v>
      </c>
      <c r="J389" s="508"/>
      <c r="K389" s="508"/>
      <c r="L389" s="508"/>
    </row>
    <row r="390" spans="1:12" s="216" customFormat="1" ht="14.25">
      <c r="A390" s="656"/>
      <c r="B390" s="659"/>
      <c r="C390" s="470">
        <v>4729</v>
      </c>
      <c r="D390" s="220" t="s">
        <v>66</v>
      </c>
      <c r="E390" s="551">
        <v>690</v>
      </c>
      <c r="F390" s="508">
        <v>2400</v>
      </c>
      <c r="G390" s="508">
        <v>2400</v>
      </c>
      <c r="H390" s="508">
        <f t="shared" si="58"/>
        <v>0</v>
      </c>
      <c r="I390" s="508">
        <f t="shared" si="59"/>
        <v>1710</v>
      </c>
      <c r="J390" s="508"/>
      <c r="K390" s="508">
        <v>2400</v>
      </c>
      <c r="L390" s="508">
        <v>2400</v>
      </c>
    </row>
    <row r="391" spans="1:12" s="216" customFormat="1" ht="14.25">
      <c r="A391" s="656"/>
      <c r="B391" s="659"/>
      <c r="C391" s="470">
        <v>4822</v>
      </c>
      <c r="D391" s="220" t="s">
        <v>67</v>
      </c>
      <c r="E391" s="551"/>
      <c r="F391" s="551"/>
      <c r="G391" s="508"/>
      <c r="H391" s="508">
        <f t="shared" si="58"/>
        <v>0</v>
      </c>
      <c r="I391" s="508">
        <f t="shared" si="59"/>
        <v>0</v>
      </c>
      <c r="J391" s="551"/>
      <c r="K391" s="551"/>
      <c r="L391" s="551"/>
    </row>
    <row r="392" spans="1:12" s="216" customFormat="1" ht="14.25">
      <c r="A392" s="656"/>
      <c r="B392" s="659"/>
      <c r="C392" s="472">
        <v>4823</v>
      </c>
      <c r="D392" s="426" t="s">
        <v>68</v>
      </c>
      <c r="E392" s="548">
        <f>E394+E395+E396</f>
        <v>83.14</v>
      </c>
      <c r="F392" s="548">
        <f>F394+F395+F396</f>
        <v>109.4</v>
      </c>
      <c r="G392" s="548">
        <f>G394+G395+G396</f>
        <v>252.5</v>
      </c>
      <c r="H392" s="548">
        <f t="shared" si="58"/>
        <v>143.1</v>
      </c>
      <c r="I392" s="548">
        <f t="shared" si="59"/>
        <v>169.36</v>
      </c>
      <c r="J392" s="548"/>
      <c r="K392" s="548">
        <f>K394+K395+K396</f>
        <v>252.5</v>
      </c>
      <c r="L392" s="548">
        <f>L394+L395+L396</f>
        <v>252.5</v>
      </c>
    </row>
    <row r="393" spans="1:12" s="216" customFormat="1" ht="14.25">
      <c r="A393" s="656"/>
      <c r="B393" s="659"/>
      <c r="C393" s="470"/>
      <c r="D393" s="219" t="s">
        <v>71</v>
      </c>
      <c r="E393" s="551"/>
      <c r="F393" s="551"/>
      <c r="G393" s="508"/>
      <c r="H393" s="508">
        <f t="shared" si="58"/>
        <v>0</v>
      </c>
      <c r="I393" s="508">
        <f t="shared" si="59"/>
        <v>0</v>
      </c>
      <c r="J393" s="551"/>
      <c r="K393" s="551"/>
      <c r="L393" s="551"/>
    </row>
    <row r="394" spans="1:12" s="214" customFormat="1" ht="27">
      <c r="A394" s="656"/>
      <c r="B394" s="659"/>
      <c r="C394" s="470"/>
      <c r="D394" s="219" t="s">
        <v>230</v>
      </c>
      <c r="E394" s="508">
        <v>83.14</v>
      </c>
      <c r="F394" s="508">
        <v>11.600000000000001</v>
      </c>
      <c r="G394" s="508">
        <v>11.600000000000001</v>
      </c>
      <c r="H394" s="508">
        <f t="shared" si="58"/>
        <v>0</v>
      </c>
      <c r="I394" s="508">
        <f t="shared" si="59"/>
        <v>-71.539999999999992</v>
      </c>
      <c r="J394" s="508"/>
      <c r="K394" s="508">
        <v>11.600000000000001</v>
      </c>
      <c r="L394" s="508">
        <v>11.600000000000001</v>
      </c>
    </row>
    <row r="395" spans="1:12" ht="27.95" customHeight="1">
      <c r="A395" s="656"/>
      <c r="B395" s="659"/>
      <c r="C395" s="470"/>
      <c r="D395" s="219" t="s">
        <v>228</v>
      </c>
      <c r="E395" s="551"/>
      <c r="F395" s="551"/>
      <c r="G395" s="508"/>
      <c r="H395" s="508">
        <f t="shared" si="58"/>
        <v>0</v>
      </c>
      <c r="I395" s="508">
        <f t="shared" si="59"/>
        <v>0</v>
      </c>
      <c r="J395" s="551"/>
      <c r="K395" s="551"/>
      <c r="L395" s="551"/>
    </row>
    <row r="396" spans="1:12" ht="14.25">
      <c r="A396" s="656"/>
      <c r="B396" s="659"/>
      <c r="C396" s="470"/>
      <c r="D396" s="219" t="s">
        <v>229</v>
      </c>
      <c r="E396" s="551"/>
      <c r="F396" s="508">
        <v>97.8</v>
      </c>
      <c r="G396" s="508">
        <v>240.9</v>
      </c>
      <c r="H396" s="508">
        <f t="shared" si="58"/>
        <v>143.10000000000002</v>
      </c>
      <c r="I396" s="508">
        <f t="shared" si="59"/>
        <v>240.9</v>
      </c>
      <c r="J396" s="551"/>
      <c r="K396" s="508">
        <v>240.9</v>
      </c>
      <c r="L396" s="508">
        <v>240.9</v>
      </c>
    </row>
    <row r="397" spans="1:12" ht="31.5" customHeight="1">
      <c r="A397" s="656"/>
      <c r="B397" s="659"/>
      <c r="C397" s="473" t="s">
        <v>362</v>
      </c>
      <c r="D397" s="454" t="s">
        <v>384</v>
      </c>
      <c r="E397" s="551"/>
      <c r="F397" s="551"/>
      <c r="G397" s="508"/>
      <c r="H397" s="508">
        <f t="shared" si="58"/>
        <v>0</v>
      </c>
      <c r="I397" s="508">
        <f t="shared" si="59"/>
        <v>0</v>
      </c>
      <c r="J397" s="551"/>
      <c r="K397" s="551"/>
      <c r="L397" s="551"/>
    </row>
    <row r="398" spans="1:12" s="229" customFormat="1" ht="14.25">
      <c r="A398" s="656"/>
      <c r="B398" s="659"/>
      <c r="C398" s="470">
        <v>4861</v>
      </c>
      <c r="D398" s="220" t="s">
        <v>69</v>
      </c>
      <c r="E398" s="551"/>
      <c r="F398" s="551"/>
      <c r="G398" s="508"/>
      <c r="H398" s="508">
        <f t="shared" si="58"/>
        <v>0</v>
      </c>
      <c r="I398" s="508">
        <f t="shared" si="59"/>
        <v>0</v>
      </c>
      <c r="J398" s="551"/>
      <c r="K398" s="551"/>
      <c r="L398" s="551"/>
    </row>
    <row r="399" spans="1:12" ht="14.25">
      <c r="A399" s="657"/>
      <c r="B399" s="660"/>
      <c r="C399" s="470">
        <v>4891</v>
      </c>
      <c r="D399" s="220" t="s">
        <v>70</v>
      </c>
      <c r="E399" s="508"/>
      <c r="F399" s="508"/>
      <c r="G399" s="508"/>
      <c r="H399" s="508">
        <f t="shared" si="58"/>
        <v>0</v>
      </c>
      <c r="I399" s="508">
        <f t="shared" si="59"/>
        <v>0</v>
      </c>
      <c r="J399" s="508"/>
      <c r="K399" s="508"/>
      <c r="L399" s="508"/>
    </row>
    <row r="400" spans="1:12" s="25" customFormat="1" ht="28.5">
      <c r="A400" s="651" t="s">
        <v>378</v>
      </c>
      <c r="B400" s="651"/>
      <c r="C400" s="230"/>
      <c r="D400" s="34" t="s">
        <v>72</v>
      </c>
      <c r="E400" s="552">
        <f>SUM(E402:E409)</f>
        <v>0</v>
      </c>
      <c r="F400" s="552">
        <f>SUM(F402:F409)</f>
        <v>0</v>
      </c>
      <c r="G400" s="552">
        <f>SUM(G402:G409)</f>
        <v>0</v>
      </c>
      <c r="H400" s="552">
        <f t="shared" si="58"/>
        <v>0</v>
      </c>
      <c r="I400" s="552">
        <f>+I406+I407+I408+I409</f>
        <v>0</v>
      </c>
      <c r="J400" s="552"/>
      <c r="K400" s="552">
        <f>SUM(K402:K409)</f>
        <v>0</v>
      </c>
      <c r="L400" s="552">
        <f>SUM(L402:L409)</f>
        <v>0</v>
      </c>
    </row>
    <row r="401" spans="1:12" s="18" customFormat="1" ht="23.25" customHeight="1">
      <c r="A401" s="506" t="s">
        <v>379</v>
      </c>
      <c r="B401" s="597" t="s">
        <v>380</v>
      </c>
      <c r="C401" s="231"/>
      <c r="D401" s="15" t="s">
        <v>71</v>
      </c>
      <c r="E401" s="553"/>
      <c r="F401" s="553"/>
      <c r="G401" s="553"/>
      <c r="H401" s="553">
        <f t="shared" si="58"/>
        <v>0</v>
      </c>
      <c r="I401" s="349">
        <f t="shared" ref="I401:I414" si="60">G401-E401</f>
        <v>0</v>
      </c>
      <c r="J401" s="553"/>
      <c r="K401" s="553"/>
      <c r="L401" s="553"/>
    </row>
    <row r="402" spans="1:12" s="18" customFormat="1" ht="28.5">
      <c r="A402" s="652">
        <v>1080</v>
      </c>
      <c r="B402" s="652">
        <v>11004</v>
      </c>
      <c r="C402" s="231">
        <v>5111</v>
      </c>
      <c r="D402" s="16" t="s">
        <v>424</v>
      </c>
      <c r="E402" s="553"/>
      <c r="F402" s="553"/>
      <c r="G402" s="553"/>
      <c r="H402" s="349">
        <f t="shared" si="58"/>
        <v>0</v>
      </c>
      <c r="I402" s="349">
        <f t="shared" si="60"/>
        <v>0</v>
      </c>
      <c r="J402" s="553"/>
      <c r="K402" s="553"/>
      <c r="L402" s="553"/>
    </row>
    <row r="403" spans="1:12" s="18" customFormat="1" ht="28.5">
      <c r="A403" s="653"/>
      <c r="B403" s="653"/>
      <c r="C403" s="231">
        <v>5112</v>
      </c>
      <c r="D403" s="16" t="s">
        <v>425</v>
      </c>
      <c r="E403" s="553"/>
      <c r="F403" s="553"/>
      <c r="G403" s="553"/>
      <c r="H403" s="349">
        <f t="shared" si="58"/>
        <v>0</v>
      </c>
      <c r="I403" s="349">
        <f t="shared" si="60"/>
        <v>0</v>
      </c>
      <c r="J403" s="553"/>
      <c r="K403" s="553"/>
      <c r="L403" s="553"/>
    </row>
    <row r="404" spans="1:12" s="18" customFormat="1" ht="13.5" customHeight="1">
      <c r="A404" s="653"/>
      <c r="B404" s="653"/>
      <c r="C404" s="231" t="s">
        <v>426</v>
      </c>
      <c r="D404" s="16" t="s">
        <v>421</v>
      </c>
      <c r="E404" s="553"/>
      <c r="F404" s="553"/>
      <c r="G404" s="553"/>
      <c r="H404" s="349">
        <f t="shared" si="58"/>
        <v>0</v>
      </c>
      <c r="I404" s="349">
        <f t="shared" si="60"/>
        <v>0</v>
      </c>
      <c r="J404" s="553"/>
      <c r="K404" s="553"/>
      <c r="L404" s="553"/>
    </row>
    <row r="405" spans="1:12" s="18" customFormat="1" ht="14.25">
      <c r="A405" s="653"/>
      <c r="B405" s="653"/>
      <c r="C405" s="231">
        <v>5121</v>
      </c>
      <c r="D405" s="218" t="s">
        <v>73</v>
      </c>
      <c r="E405" s="553"/>
      <c r="F405" s="553"/>
      <c r="G405" s="553"/>
      <c r="H405" s="349">
        <f t="shared" si="58"/>
        <v>0</v>
      </c>
      <c r="I405" s="349">
        <f t="shared" si="60"/>
        <v>0</v>
      </c>
      <c r="J405" s="553"/>
      <c r="K405" s="553"/>
      <c r="L405" s="553"/>
    </row>
    <row r="406" spans="1:12" s="31" customFormat="1" ht="15.75" customHeight="1">
      <c r="A406" s="653"/>
      <c r="B406" s="653"/>
      <c r="C406" s="208">
        <v>5122</v>
      </c>
      <c r="D406" s="19" t="s">
        <v>74</v>
      </c>
      <c r="E406" s="554"/>
      <c r="F406" s="554"/>
      <c r="G406" s="349"/>
      <c r="H406" s="349">
        <f t="shared" si="58"/>
        <v>0</v>
      </c>
      <c r="I406" s="349">
        <f t="shared" si="60"/>
        <v>0</v>
      </c>
      <c r="J406" s="554"/>
      <c r="K406" s="349"/>
      <c r="L406" s="349"/>
    </row>
    <row r="407" spans="1:12" s="31" customFormat="1" ht="15.75" customHeight="1">
      <c r="A407" s="653"/>
      <c r="B407" s="653"/>
      <c r="C407" s="208">
        <v>5129</v>
      </c>
      <c r="D407" s="19" t="s">
        <v>75</v>
      </c>
      <c r="E407" s="554"/>
      <c r="F407" s="554"/>
      <c r="G407" s="349"/>
      <c r="H407" s="349">
        <f t="shared" si="58"/>
        <v>0</v>
      </c>
      <c r="I407" s="349">
        <f t="shared" si="60"/>
        <v>0</v>
      </c>
      <c r="J407" s="554"/>
      <c r="K407" s="349"/>
      <c r="L407" s="349"/>
    </row>
    <row r="408" spans="1:12" s="31" customFormat="1" ht="14.25">
      <c r="A408" s="653"/>
      <c r="B408" s="653"/>
      <c r="C408" s="208">
        <v>5132</v>
      </c>
      <c r="D408" s="19" t="s">
        <v>76</v>
      </c>
      <c r="E408" s="554"/>
      <c r="F408" s="554"/>
      <c r="G408" s="349"/>
      <c r="H408" s="349">
        <f t="shared" si="58"/>
        <v>0</v>
      </c>
      <c r="I408" s="349">
        <f t="shared" si="60"/>
        <v>0</v>
      </c>
      <c r="J408" s="554"/>
      <c r="K408" s="349"/>
      <c r="L408" s="349"/>
    </row>
    <row r="409" spans="1:12" s="31" customFormat="1" ht="15.75" customHeight="1">
      <c r="A409" s="654"/>
      <c r="B409" s="654"/>
      <c r="C409" s="208" t="s">
        <v>427</v>
      </c>
      <c r="D409" s="19" t="s">
        <v>428</v>
      </c>
      <c r="E409" s="554"/>
      <c r="F409" s="554"/>
      <c r="G409" s="349"/>
      <c r="H409" s="349">
        <f t="shared" si="58"/>
        <v>0</v>
      </c>
      <c r="I409" s="349">
        <f t="shared" si="60"/>
        <v>0</v>
      </c>
      <c r="J409" s="554"/>
      <c r="K409" s="349"/>
      <c r="L409" s="349"/>
    </row>
    <row r="410" spans="1:12" s="146" customFormat="1" ht="14.25" customHeight="1">
      <c r="A410" s="655" t="s">
        <v>420</v>
      </c>
      <c r="B410" s="658" t="s">
        <v>510</v>
      </c>
      <c r="C410" s="464"/>
      <c r="D410" s="218" t="s">
        <v>232</v>
      </c>
      <c r="E410" s="555">
        <v>68</v>
      </c>
      <c r="F410" s="555">
        <v>68</v>
      </c>
      <c r="G410" s="555">
        <v>68</v>
      </c>
      <c r="H410" s="555">
        <f>+G410-F410</f>
        <v>0</v>
      </c>
      <c r="I410" s="555">
        <f t="shared" si="60"/>
        <v>0</v>
      </c>
      <c r="J410" s="555"/>
      <c r="K410" s="555">
        <v>68</v>
      </c>
      <c r="L410" s="555">
        <v>68</v>
      </c>
    </row>
    <row r="411" spans="1:12" s="146" customFormat="1" ht="13.5" customHeight="1">
      <c r="A411" s="656"/>
      <c r="B411" s="659"/>
      <c r="C411" s="465"/>
      <c r="D411" s="219"/>
      <c r="E411" s="556"/>
      <c r="F411" s="556"/>
      <c r="G411" s="556"/>
      <c r="H411" s="556">
        <f>+G411-F411</f>
        <v>0</v>
      </c>
      <c r="I411" s="556">
        <f t="shared" si="60"/>
        <v>0</v>
      </c>
      <c r="J411" s="556"/>
      <c r="K411" s="556"/>
      <c r="L411" s="556"/>
    </row>
    <row r="412" spans="1:12" s="146" customFormat="1" ht="14.25" customHeight="1">
      <c r="A412" s="656"/>
      <c r="B412" s="659"/>
      <c r="C412" s="465"/>
      <c r="D412" s="220" t="s">
        <v>31</v>
      </c>
      <c r="E412" s="556">
        <v>1</v>
      </c>
      <c r="F412" s="556">
        <v>1</v>
      </c>
      <c r="G412" s="556">
        <v>1</v>
      </c>
      <c r="H412" s="556">
        <f>+G412-F412</f>
        <v>0</v>
      </c>
      <c r="I412" s="556">
        <f t="shared" si="60"/>
        <v>0</v>
      </c>
      <c r="J412" s="556"/>
      <c r="K412" s="556">
        <v>1</v>
      </c>
      <c r="L412" s="556">
        <v>1</v>
      </c>
    </row>
    <row r="413" spans="1:12" s="213" customFormat="1" ht="14.25" customHeight="1">
      <c r="A413" s="656"/>
      <c r="B413" s="659"/>
      <c r="C413" s="465"/>
      <c r="D413" s="219"/>
      <c r="E413" s="509"/>
      <c r="F413" s="509"/>
      <c r="G413" s="509"/>
      <c r="H413" s="509">
        <f>+G413-F413</f>
        <v>0</v>
      </c>
      <c r="I413" s="509">
        <f t="shared" si="60"/>
        <v>0</v>
      </c>
      <c r="J413" s="509"/>
      <c r="K413" s="509"/>
      <c r="L413" s="509"/>
    </row>
    <row r="414" spans="1:12" s="212" customFormat="1" ht="14.25" customHeight="1">
      <c r="A414" s="656"/>
      <c r="B414" s="659"/>
      <c r="C414" s="466"/>
      <c r="D414" s="228" t="s">
        <v>32</v>
      </c>
      <c r="E414" s="547">
        <f>+E416+E480</f>
        <v>447419.40999999992</v>
      </c>
      <c r="F414" s="547">
        <f>+F416+F480</f>
        <v>496477.80000000005</v>
      </c>
      <c r="G414" s="547">
        <f>+G416+G480</f>
        <v>499193.19999999995</v>
      </c>
      <c r="H414" s="547">
        <f>+G414-F414</f>
        <v>2715.3999999999069</v>
      </c>
      <c r="I414" s="547">
        <f t="shared" si="60"/>
        <v>51773.790000000037</v>
      </c>
      <c r="J414" s="547"/>
      <c r="K414" s="547">
        <f>+K416+K480</f>
        <v>501921</v>
      </c>
      <c r="L414" s="547">
        <f>+L416+L480</f>
        <v>504775.6</v>
      </c>
    </row>
    <row r="415" spans="1:12" s="212" customFormat="1" ht="14.25" customHeight="1">
      <c r="A415" s="656"/>
      <c r="B415" s="659"/>
      <c r="C415" s="467"/>
      <c r="D415" s="15" t="s">
        <v>330</v>
      </c>
      <c r="E415" s="509"/>
      <c r="F415" s="509"/>
      <c r="G415" s="509"/>
      <c r="H415" s="547"/>
      <c r="I415" s="547"/>
      <c r="J415" s="509"/>
      <c r="K415" s="509"/>
      <c r="L415" s="509"/>
    </row>
    <row r="416" spans="1:12" s="212" customFormat="1" ht="14.25" customHeight="1">
      <c r="A416" s="656"/>
      <c r="B416" s="659"/>
      <c r="C416" s="468"/>
      <c r="D416" s="221" t="s">
        <v>35</v>
      </c>
      <c r="E416" s="547">
        <f>E418+SUM(E424:E479)-E424-E429-E437-E451-E455-E472</f>
        <v>447419.40999999992</v>
      </c>
      <c r="F416" s="547">
        <f>F418+SUM(F424:F479)-F424-F429-F437-F451-F455-F472</f>
        <v>496477.80000000005</v>
      </c>
      <c r="G416" s="547">
        <f>G418+SUM(G424:G479)-G424-G429-G437-G451-G455-G472</f>
        <v>499193.19999999995</v>
      </c>
      <c r="H416" s="547">
        <f>+G416-F416</f>
        <v>2715.3999999999069</v>
      </c>
      <c r="I416" s="547">
        <f t="shared" ref="I416:I447" si="61">G416-E416</f>
        <v>51773.790000000037</v>
      </c>
      <c r="J416" s="547"/>
      <c r="K416" s="547">
        <f>K418+SUM(K424:K479)-K424-K429-K437-K451-K455-K472</f>
        <v>501921</v>
      </c>
      <c r="L416" s="547">
        <f>L418+SUM(L424:L479)-L424-L429-L437-L451-L455-L472</f>
        <v>504775.6</v>
      </c>
    </row>
    <row r="417" spans="1:12" s="212" customFormat="1" ht="13.5" customHeight="1">
      <c r="A417" s="656"/>
      <c r="B417" s="659"/>
      <c r="C417" s="464"/>
      <c r="D417" s="219" t="s">
        <v>71</v>
      </c>
      <c r="E417" s="510"/>
      <c r="F417" s="510"/>
      <c r="G417" s="509"/>
      <c r="H417" s="509">
        <f t="shared" ref="H417:H489" si="62">+G417-F417</f>
        <v>0</v>
      </c>
      <c r="I417" s="510">
        <f t="shared" si="61"/>
        <v>0</v>
      </c>
      <c r="J417" s="510"/>
      <c r="K417" s="510"/>
      <c r="L417" s="510"/>
    </row>
    <row r="418" spans="1:12" s="212" customFormat="1" ht="14.25" customHeight="1">
      <c r="A418" s="656"/>
      <c r="B418" s="659"/>
      <c r="C418" s="469"/>
      <c r="D418" s="426" t="s">
        <v>408</v>
      </c>
      <c r="E418" s="548">
        <f>SUM(E420:E422)</f>
        <v>416517.61999999994</v>
      </c>
      <c r="F418" s="548">
        <f>SUM(F420:F422)</f>
        <v>472851.60000000003</v>
      </c>
      <c r="G418" s="548">
        <f>SUM(G420:G422)</f>
        <v>462551</v>
      </c>
      <c r="H418" s="548">
        <f t="shared" si="62"/>
        <v>-10300.600000000035</v>
      </c>
      <c r="I418" s="548">
        <f t="shared" si="61"/>
        <v>46033.380000000063</v>
      </c>
      <c r="J418" s="548"/>
      <c r="K418" s="548">
        <f>SUM(K420:K422)</f>
        <v>465278.8</v>
      </c>
      <c r="L418" s="548">
        <f>SUM(L420:L422)</f>
        <v>468133.39999999997</v>
      </c>
    </row>
    <row r="419" spans="1:12" s="212" customFormat="1">
      <c r="A419" s="656"/>
      <c r="B419" s="659"/>
      <c r="C419" s="464"/>
      <c r="D419" s="219" t="s">
        <v>71</v>
      </c>
      <c r="E419" s="510"/>
      <c r="F419" s="510"/>
      <c r="G419" s="509"/>
      <c r="H419" s="509">
        <f t="shared" si="62"/>
        <v>0</v>
      </c>
      <c r="I419" s="510">
        <f t="shared" si="61"/>
        <v>0</v>
      </c>
      <c r="J419" s="510"/>
      <c r="K419" s="510"/>
      <c r="L419" s="510"/>
    </row>
    <row r="420" spans="1:12" s="212" customFormat="1" ht="28.5">
      <c r="A420" s="656"/>
      <c r="B420" s="659"/>
      <c r="C420" s="470" t="s">
        <v>224</v>
      </c>
      <c r="D420" s="222" t="s">
        <v>36</v>
      </c>
      <c r="E420" s="510">
        <v>367040.92</v>
      </c>
      <c r="F420" s="510">
        <v>422818.3</v>
      </c>
      <c r="G420" s="510">
        <v>438985.9</v>
      </c>
      <c r="H420" s="510">
        <f t="shared" si="62"/>
        <v>16167.600000000035</v>
      </c>
      <c r="I420" s="510">
        <f t="shared" si="61"/>
        <v>71944.98000000004</v>
      </c>
      <c r="J420" s="510"/>
      <c r="K420" s="510">
        <v>441609.8</v>
      </c>
      <c r="L420" s="510">
        <v>444344.6</v>
      </c>
    </row>
    <row r="421" spans="1:12" s="214" customFormat="1" ht="28.5">
      <c r="A421" s="656"/>
      <c r="B421" s="659"/>
      <c r="C421" s="470" t="s">
        <v>225</v>
      </c>
      <c r="D421" s="223" t="s">
        <v>37</v>
      </c>
      <c r="E421" s="510">
        <v>42581.599999999999</v>
      </c>
      <c r="F421" s="510">
        <v>41264.400000000001</v>
      </c>
      <c r="G421" s="510">
        <v>14847.8</v>
      </c>
      <c r="H421" s="510">
        <f t="shared" si="62"/>
        <v>-26416.600000000002</v>
      </c>
      <c r="I421" s="510">
        <f t="shared" si="61"/>
        <v>-27733.8</v>
      </c>
      <c r="J421" s="510"/>
      <c r="K421" s="510">
        <v>14838.1</v>
      </c>
      <c r="L421" s="510">
        <v>14887.6</v>
      </c>
    </row>
    <row r="422" spans="1:12" s="214" customFormat="1" ht="42.75">
      <c r="A422" s="656"/>
      <c r="B422" s="659"/>
      <c r="C422" s="470" t="s">
        <v>226</v>
      </c>
      <c r="D422" s="223" t="s">
        <v>38</v>
      </c>
      <c r="E422" s="510">
        <v>6895.1</v>
      </c>
      <c r="F422" s="510">
        <v>8768.9</v>
      </c>
      <c r="G422" s="510">
        <v>8717.2999999999993</v>
      </c>
      <c r="H422" s="510">
        <f t="shared" si="62"/>
        <v>-51.600000000000364</v>
      </c>
      <c r="I422" s="510">
        <f t="shared" si="61"/>
        <v>1822.1999999999989</v>
      </c>
      <c r="J422" s="510"/>
      <c r="K422" s="510">
        <v>8830.9</v>
      </c>
      <c r="L422" s="510">
        <v>8901.2000000000007</v>
      </c>
    </row>
    <row r="423" spans="1:12" s="214" customFormat="1" ht="14.25">
      <c r="A423" s="656"/>
      <c r="B423" s="659"/>
      <c r="C423" s="471"/>
      <c r="D423" s="427"/>
      <c r="E423" s="511"/>
      <c r="F423" s="511"/>
      <c r="G423" s="511"/>
      <c r="H423" s="511">
        <f t="shared" si="62"/>
        <v>0</v>
      </c>
      <c r="I423" s="511">
        <f t="shared" si="61"/>
        <v>0</v>
      </c>
      <c r="J423" s="511"/>
      <c r="K423" s="511"/>
      <c r="L423" s="511"/>
    </row>
    <row r="424" spans="1:12" s="214" customFormat="1" ht="14.25">
      <c r="A424" s="656"/>
      <c r="B424" s="659"/>
      <c r="C424" s="472">
        <v>4212</v>
      </c>
      <c r="D424" s="426" t="s">
        <v>39</v>
      </c>
      <c r="E424" s="548">
        <f>E426+E427+E428</f>
        <v>0</v>
      </c>
      <c r="F424" s="548">
        <f>F426+F427+F428</f>
        <v>0</v>
      </c>
      <c r="G424" s="548">
        <f>G426+G427+G428</f>
        <v>0</v>
      </c>
      <c r="H424" s="548">
        <f t="shared" si="62"/>
        <v>0</v>
      </c>
      <c r="I424" s="548">
        <f t="shared" si="61"/>
        <v>0</v>
      </c>
      <c r="J424" s="548"/>
      <c r="K424" s="548">
        <f>K426+K427+K428</f>
        <v>0</v>
      </c>
      <c r="L424" s="548">
        <f>L426+L427+L428</f>
        <v>0</v>
      </c>
    </row>
    <row r="425" spans="1:12" s="214" customFormat="1">
      <c r="A425" s="656"/>
      <c r="B425" s="659"/>
      <c r="C425" s="470"/>
      <c r="D425" s="219" t="s">
        <v>71</v>
      </c>
      <c r="E425" s="508"/>
      <c r="F425" s="508"/>
      <c r="G425" s="508"/>
      <c r="H425" s="508">
        <f t="shared" si="62"/>
        <v>0</v>
      </c>
      <c r="I425" s="508">
        <f t="shared" si="61"/>
        <v>0</v>
      </c>
      <c r="J425" s="508"/>
      <c r="K425" s="508"/>
      <c r="L425" s="508"/>
    </row>
    <row r="426" spans="1:12" s="214" customFormat="1">
      <c r="A426" s="656"/>
      <c r="B426" s="659"/>
      <c r="C426" s="470"/>
      <c r="D426" s="219" t="s">
        <v>39</v>
      </c>
      <c r="E426" s="508"/>
      <c r="F426" s="508"/>
      <c r="G426" s="508"/>
      <c r="H426" s="508">
        <f t="shared" si="62"/>
        <v>0</v>
      </c>
      <c r="I426" s="508">
        <f t="shared" si="61"/>
        <v>0</v>
      </c>
      <c r="J426" s="508"/>
      <c r="K426" s="508"/>
      <c r="L426" s="508"/>
    </row>
    <row r="427" spans="1:12" s="214" customFormat="1" ht="27">
      <c r="A427" s="656"/>
      <c r="B427" s="659"/>
      <c r="C427" s="470"/>
      <c r="D427" s="219" t="s">
        <v>233</v>
      </c>
      <c r="E427" s="508"/>
      <c r="F427" s="508"/>
      <c r="G427" s="508"/>
      <c r="H427" s="508">
        <f t="shared" si="62"/>
        <v>0</v>
      </c>
      <c r="I427" s="508">
        <f t="shared" si="61"/>
        <v>0</v>
      </c>
      <c r="J427" s="508"/>
      <c r="K427" s="508"/>
      <c r="L427" s="508"/>
    </row>
    <row r="428" spans="1:12" s="214" customFormat="1">
      <c r="A428" s="656"/>
      <c r="B428" s="659"/>
      <c r="C428" s="470"/>
      <c r="D428" s="219" t="s">
        <v>332</v>
      </c>
      <c r="E428" s="508"/>
      <c r="F428" s="508"/>
      <c r="G428" s="508"/>
      <c r="H428" s="508">
        <f t="shared" si="62"/>
        <v>0</v>
      </c>
      <c r="I428" s="508">
        <f t="shared" si="61"/>
        <v>0</v>
      </c>
      <c r="J428" s="508"/>
      <c r="K428" s="508"/>
      <c r="L428" s="508"/>
    </row>
    <row r="429" spans="1:12" s="214" customFormat="1" ht="14.25">
      <c r="A429" s="656"/>
      <c r="B429" s="659"/>
      <c r="C429" s="472">
        <v>4213</v>
      </c>
      <c r="D429" s="426" t="s">
        <v>40</v>
      </c>
      <c r="E429" s="548">
        <f>E431+E432</f>
        <v>0</v>
      </c>
      <c r="F429" s="548">
        <f>F431+F432</f>
        <v>0</v>
      </c>
      <c r="G429" s="548">
        <f>G431+G432</f>
        <v>0</v>
      </c>
      <c r="H429" s="548">
        <f t="shared" si="62"/>
        <v>0</v>
      </c>
      <c r="I429" s="548">
        <f t="shared" si="61"/>
        <v>0</v>
      </c>
      <c r="J429" s="548"/>
      <c r="K429" s="548">
        <f>K431+K432</f>
        <v>0</v>
      </c>
      <c r="L429" s="548">
        <f>L431+L432</f>
        <v>0</v>
      </c>
    </row>
    <row r="430" spans="1:12" s="214" customFormat="1">
      <c r="A430" s="656"/>
      <c r="B430" s="659"/>
      <c r="C430" s="470"/>
      <c r="D430" s="219" t="s">
        <v>71</v>
      </c>
      <c r="E430" s="508"/>
      <c r="F430" s="508"/>
      <c r="G430" s="508"/>
      <c r="H430" s="508">
        <f t="shared" si="62"/>
        <v>0</v>
      </c>
      <c r="I430" s="508">
        <f t="shared" si="61"/>
        <v>0</v>
      </c>
      <c r="J430" s="508"/>
      <c r="K430" s="508"/>
      <c r="L430" s="508"/>
    </row>
    <row r="431" spans="1:12" s="214" customFormat="1" ht="27">
      <c r="A431" s="656"/>
      <c r="B431" s="659"/>
      <c r="C431" s="470"/>
      <c r="D431" s="225" t="s">
        <v>41</v>
      </c>
      <c r="E431" s="508"/>
      <c r="F431" s="508"/>
      <c r="G431" s="508"/>
      <c r="H431" s="508">
        <f t="shared" si="62"/>
        <v>0</v>
      </c>
      <c r="I431" s="508">
        <f t="shared" si="61"/>
        <v>0</v>
      </c>
      <c r="J431" s="508"/>
      <c r="K431" s="508"/>
      <c r="L431" s="508"/>
    </row>
    <row r="432" spans="1:12" s="214" customFormat="1" ht="27">
      <c r="A432" s="656"/>
      <c r="B432" s="659"/>
      <c r="C432" s="470"/>
      <c r="D432" s="225" t="s">
        <v>227</v>
      </c>
      <c r="E432" s="508"/>
      <c r="F432" s="508"/>
      <c r="G432" s="508"/>
      <c r="H432" s="508">
        <f t="shared" si="62"/>
        <v>0</v>
      </c>
      <c r="I432" s="508">
        <f t="shared" si="61"/>
        <v>0</v>
      </c>
      <c r="J432" s="508"/>
      <c r="K432" s="508"/>
      <c r="L432" s="508"/>
    </row>
    <row r="433" spans="1:12" s="214" customFormat="1" ht="14.25">
      <c r="A433" s="656"/>
      <c r="B433" s="659"/>
      <c r="C433" s="470">
        <v>4214</v>
      </c>
      <c r="D433" s="224" t="s">
        <v>42</v>
      </c>
      <c r="E433" s="508">
        <v>30815.62</v>
      </c>
      <c r="F433" s="508">
        <v>22973.599999999999</v>
      </c>
      <c r="G433" s="508">
        <v>34656.400000000001</v>
      </c>
      <c r="H433" s="508">
        <f t="shared" si="62"/>
        <v>11682.800000000003</v>
      </c>
      <c r="I433" s="508">
        <f t="shared" si="61"/>
        <v>3840.7800000000025</v>
      </c>
      <c r="J433" s="508"/>
      <c r="K433" s="508">
        <v>34656.400000000001</v>
      </c>
      <c r="L433" s="508">
        <v>34656.400000000001</v>
      </c>
    </row>
    <row r="434" spans="1:12" s="212" customFormat="1" ht="23.25" customHeight="1">
      <c r="A434" s="656"/>
      <c r="B434" s="659"/>
      <c r="C434" s="470">
        <v>4215</v>
      </c>
      <c r="D434" s="224" t="s">
        <v>43</v>
      </c>
      <c r="E434" s="508"/>
      <c r="F434" s="508"/>
      <c r="G434" s="508"/>
      <c r="H434" s="508">
        <f t="shared" si="62"/>
        <v>0</v>
      </c>
      <c r="I434" s="508">
        <f t="shared" si="61"/>
        <v>0</v>
      </c>
      <c r="J434" s="508"/>
      <c r="K434" s="508"/>
      <c r="L434" s="508"/>
    </row>
    <row r="435" spans="1:12" s="146" customFormat="1" ht="28.5">
      <c r="A435" s="656"/>
      <c r="B435" s="659"/>
      <c r="C435" s="470">
        <v>4216</v>
      </c>
      <c r="D435" s="224" t="s">
        <v>44</v>
      </c>
      <c r="E435" s="508"/>
      <c r="F435" s="508"/>
      <c r="G435" s="508"/>
      <c r="H435" s="508">
        <f t="shared" si="62"/>
        <v>0</v>
      </c>
      <c r="I435" s="508">
        <f t="shared" si="61"/>
        <v>0</v>
      </c>
      <c r="J435" s="508"/>
      <c r="K435" s="508"/>
      <c r="L435" s="508"/>
    </row>
    <row r="436" spans="1:12" s="146" customFormat="1" ht="14.25">
      <c r="A436" s="656"/>
      <c r="B436" s="659"/>
      <c r="C436" s="470">
        <v>4217</v>
      </c>
      <c r="D436" s="224" t="s">
        <v>45</v>
      </c>
      <c r="E436" s="508"/>
      <c r="F436" s="508"/>
      <c r="G436" s="508"/>
      <c r="H436" s="508">
        <f t="shared" si="62"/>
        <v>0</v>
      </c>
      <c r="I436" s="508">
        <f t="shared" si="61"/>
        <v>0</v>
      </c>
      <c r="J436" s="508"/>
      <c r="K436" s="508"/>
      <c r="L436" s="508"/>
    </row>
    <row r="437" spans="1:12" s="146" customFormat="1" ht="28.5">
      <c r="A437" s="656"/>
      <c r="B437" s="659"/>
      <c r="C437" s="472"/>
      <c r="D437" s="426" t="s">
        <v>356</v>
      </c>
      <c r="E437" s="548">
        <f>E439+E440</f>
        <v>0</v>
      </c>
      <c r="F437" s="548">
        <f>F439+F440</f>
        <v>0</v>
      </c>
      <c r="G437" s="548">
        <f>G439+G440</f>
        <v>0</v>
      </c>
      <c r="H437" s="548">
        <f t="shared" si="62"/>
        <v>0</v>
      </c>
      <c r="I437" s="548">
        <f t="shared" si="61"/>
        <v>0</v>
      </c>
      <c r="J437" s="548"/>
      <c r="K437" s="548">
        <f>K439+K440</f>
        <v>0</v>
      </c>
      <c r="L437" s="548">
        <f>L439+L440</f>
        <v>0</v>
      </c>
    </row>
    <row r="438" spans="1:12" s="146" customFormat="1">
      <c r="A438" s="656"/>
      <c r="B438" s="659"/>
      <c r="C438" s="470"/>
      <c r="D438" s="219" t="s">
        <v>71</v>
      </c>
      <c r="E438" s="509"/>
      <c r="F438" s="509"/>
      <c r="G438" s="509"/>
      <c r="H438" s="509">
        <f t="shared" si="62"/>
        <v>0</v>
      </c>
      <c r="I438" s="509">
        <f t="shared" si="61"/>
        <v>0</v>
      </c>
      <c r="J438" s="509"/>
      <c r="K438" s="509"/>
      <c r="L438" s="509"/>
    </row>
    <row r="439" spans="1:12" s="146" customFormat="1">
      <c r="A439" s="656"/>
      <c r="B439" s="659"/>
      <c r="C439" s="470">
        <v>4221</v>
      </c>
      <c r="D439" s="219" t="s">
        <v>46</v>
      </c>
      <c r="E439" s="509"/>
      <c r="F439" s="509"/>
      <c r="G439" s="509"/>
      <c r="H439" s="509">
        <f t="shared" si="62"/>
        <v>0</v>
      </c>
      <c r="I439" s="509">
        <f t="shared" si="61"/>
        <v>0</v>
      </c>
      <c r="J439" s="509"/>
      <c r="K439" s="509"/>
      <c r="L439" s="509"/>
    </row>
    <row r="440" spans="1:12" s="146" customFormat="1" ht="27">
      <c r="A440" s="656"/>
      <c r="B440" s="659"/>
      <c r="C440" s="470">
        <v>4222</v>
      </c>
      <c r="D440" s="219" t="s">
        <v>47</v>
      </c>
      <c r="E440" s="509"/>
      <c r="F440" s="509"/>
      <c r="G440" s="509"/>
      <c r="H440" s="509">
        <f t="shared" si="62"/>
        <v>0</v>
      </c>
      <c r="I440" s="509">
        <f t="shared" si="61"/>
        <v>0</v>
      </c>
      <c r="J440" s="509"/>
      <c r="K440" s="509"/>
      <c r="L440" s="509"/>
    </row>
    <row r="441" spans="1:12" s="214" customFormat="1" ht="14.25">
      <c r="A441" s="656"/>
      <c r="B441" s="659"/>
      <c r="C441" s="470">
        <v>4231</v>
      </c>
      <c r="D441" s="220" t="s">
        <v>48</v>
      </c>
      <c r="E441" s="509">
        <v>30.03</v>
      </c>
      <c r="F441" s="509">
        <v>559.9</v>
      </c>
      <c r="G441" s="509">
        <v>559.9</v>
      </c>
      <c r="H441" s="509">
        <f t="shared" si="62"/>
        <v>0</v>
      </c>
      <c r="I441" s="509">
        <f t="shared" si="61"/>
        <v>529.87</v>
      </c>
      <c r="J441" s="509"/>
      <c r="K441" s="509">
        <v>559.9</v>
      </c>
      <c r="L441" s="509">
        <v>559.9</v>
      </c>
    </row>
    <row r="442" spans="1:12" s="214" customFormat="1" ht="16.5">
      <c r="A442" s="656"/>
      <c r="B442" s="659"/>
      <c r="C442" s="470">
        <v>4232</v>
      </c>
      <c r="D442" s="220" t="s">
        <v>49</v>
      </c>
      <c r="E442" s="509"/>
      <c r="F442" s="509"/>
      <c r="G442" s="509"/>
      <c r="H442" s="509">
        <f t="shared" si="62"/>
        <v>0</v>
      </c>
      <c r="I442" s="509">
        <f t="shared" si="61"/>
        <v>0</v>
      </c>
      <c r="J442" s="549"/>
      <c r="K442" s="509"/>
      <c r="L442" s="509"/>
    </row>
    <row r="443" spans="1:12" s="214" customFormat="1" ht="28.5">
      <c r="A443" s="656"/>
      <c r="B443" s="659"/>
      <c r="C443" s="470">
        <v>4233</v>
      </c>
      <c r="D443" s="220" t="s">
        <v>322</v>
      </c>
      <c r="E443" s="509"/>
      <c r="F443" s="509"/>
      <c r="G443" s="509"/>
      <c r="H443" s="509">
        <f t="shared" si="62"/>
        <v>0</v>
      </c>
      <c r="I443" s="509">
        <f t="shared" si="61"/>
        <v>0</v>
      </c>
      <c r="J443" s="549"/>
      <c r="K443" s="509"/>
      <c r="L443" s="509"/>
    </row>
    <row r="444" spans="1:12" s="214" customFormat="1" ht="14.25">
      <c r="A444" s="656"/>
      <c r="B444" s="659"/>
      <c r="C444" s="470">
        <v>4234</v>
      </c>
      <c r="D444" s="220" t="s">
        <v>50</v>
      </c>
      <c r="E444" s="508"/>
      <c r="F444" s="508"/>
      <c r="G444" s="508"/>
      <c r="H444" s="508">
        <f t="shared" si="62"/>
        <v>0</v>
      </c>
      <c r="I444" s="508">
        <f t="shared" si="61"/>
        <v>0</v>
      </c>
      <c r="J444" s="508"/>
      <c r="K444" s="508"/>
      <c r="L444" s="508"/>
    </row>
    <row r="445" spans="1:12" s="212" customFormat="1" ht="14.25">
      <c r="A445" s="656"/>
      <c r="B445" s="659"/>
      <c r="C445" s="470">
        <v>4235</v>
      </c>
      <c r="D445" s="220" t="s">
        <v>51</v>
      </c>
      <c r="E445" s="508"/>
      <c r="F445" s="508"/>
      <c r="G445" s="508"/>
      <c r="H445" s="508">
        <f t="shared" si="62"/>
        <v>0</v>
      </c>
      <c r="I445" s="508">
        <f t="shared" si="61"/>
        <v>0</v>
      </c>
      <c r="J445" s="508"/>
      <c r="K445" s="508"/>
      <c r="L445" s="508"/>
    </row>
    <row r="446" spans="1:12" s="214" customFormat="1" ht="28.5">
      <c r="A446" s="656"/>
      <c r="B446" s="659"/>
      <c r="C446" s="470">
        <v>4236</v>
      </c>
      <c r="D446" s="220" t="s">
        <v>52</v>
      </c>
      <c r="E446" s="508"/>
      <c r="F446" s="508"/>
      <c r="G446" s="508"/>
      <c r="H446" s="508">
        <f t="shared" si="62"/>
        <v>0</v>
      </c>
      <c r="I446" s="508">
        <f t="shared" si="61"/>
        <v>0</v>
      </c>
      <c r="J446" s="508"/>
      <c r="K446" s="508"/>
      <c r="L446" s="508"/>
    </row>
    <row r="447" spans="1:12" s="212" customFormat="1" ht="14.25">
      <c r="A447" s="656"/>
      <c r="B447" s="659"/>
      <c r="C447" s="470">
        <v>4237</v>
      </c>
      <c r="D447" s="220" t="s">
        <v>53</v>
      </c>
      <c r="E447" s="508"/>
      <c r="F447" s="508"/>
      <c r="G447" s="508"/>
      <c r="H447" s="508">
        <f t="shared" si="62"/>
        <v>0</v>
      </c>
      <c r="I447" s="508">
        <f t="shared" si="61"/>
        <v>0</v>
      </c>
      <c r="J447" s="508"/>
      <c r="K447" s="508"/>
      <c r="L447" s="508"/>
    </row>
    <row r="448" spans="1:12" s="212" customFormat="1" ht="28.5">
      <c r="A448" s="656"/>
      <c r="B448" s="659"/>
      <c r="C448" s="470">
        <v>4239</v>
      </c>
      <c r="D448" s="218" t="s">
        <v>54</v>
      </c>
      <c r="E448" s="510"/>
      <c r="F448" s="510"/>
      <c r="G448" s="510"/>
      <c r="H448" s="510">
        <f t="shared" si="62"/>
        <v>0</v>
      </c>
      <c r="I448" s="510">
        <f t="shared" ref="I448:I479" si="63">G448-E448</f>
        <v>0</v>
      </c>
      <c r="J448" s="510"/>
      <c r="K448" s="510"/>
      <c r="L448" s="510"/>
    </row>
    <row r="449" spans="1:12" s="212" customFormat="1" ht="14.25">
      <c r="A449" s="656"/>
      <c r="B449" s="659"/>
      <c r="C449" s="470">
        <v>4241</v>
      </c>
      <c r="D449" s="220" t="s">
        <v>55</v>
      </c>
      <c r="E449" s="508"/>
      <c r="F449" s="508"/>
      <c r="G449" s="508"/>
      <c r="H449" s="508">
        <f t="shared" si="62"/>
        <v>0</v>
      </c>
      <c r="I449" s="508">
        <f t="shared" si="63"/>
        <v>0</v>
      </c>
      <c r="J449" s="508"/>
      <c r="K449" s="508"/>
      <c r="L449" s="508"/>
    </row>
    <row r="450" spans="1:12" s="212" customFormat="1" ht="28.5">
      <c r="A450" s="656"/>
      <c r="B450" s="659"/>
      <c r="C450" s="470">
        <v>4251</v>
      </c>
      <c r="D450" s="218" t="s">
        <v>56</v>
      </c>
      <c r="E450" s="510"/>
      <c r="F450" s="510"/>
      <c r="G450" s="510"/>
      <c r="H450" s="510">
        <f t="shared" si="62"/>
        <v>0</v>
      </c>
      <c r="I450" s="510">
        <f t="shared" si="63"/>
        <v>0</v>
      </c>
      <c r="J450" s="510"/>
      <c r="K450" s="510"/>
      <c r="L450" s="510"/>
    </row>
    <row r="451" spans="1:12" s="212" customFormat="1" ht="28.5">
      <c r="A451" s="656"/>
      <c r="B451" s="659"/>
      <c r="C451" s="472">
        <v>4252</v>
      </c>
      <c r="D451" s="426" t="s">
        <v>57</v>
      </c>
      <c r="E451" s="548">
        <f>E453+E454</f>
        <v>0</v>
      </c>
      <c r="F451" s="548">
        <f>F453+F454</f>
        <v>0</v>
      </c>
      <c r="G451" s="548">
        <f>G453+G454</f>
        <v>0</v>
      </c>
      <c r="H451" s="548">
        <f t="shared" si="62"/>
        <v>0</v>
      </c>
      <c r="I451" s="548">
        <f t="shared" si="63"/>
        <v>0</v>
      </c>
      <c r="J451" s="548"/>
      <c r="K451" s="548">
        <f>K453+K454</f>
        <v>0</v>
      </c>
      <c r="L451" s="548">
        <f>L453+L454</f>
        <v>0</v>
      </c>
    </row>
    <row r="452" spans="1:12" s="212" customFormat="1">
      <c r="A452" s="656"/>
      <c r="B452" s="659"/>
      <c r="C452" s="470"/>
      <c r="D452" s="219" t="s">
        <v>71</v>
      </c>
      <c r="E452" s="510"/>
      <c r="F452" s="510"/>
      <c r="G452" s="510"/>
      <c r="H452" s="510">
        <f t="shared" si="62"/>
        <v>0</v>
      </c>
      <c r="I452" s="510">
        <f t="shared" si="63"/>
        <v>0</v>
      </c>
      <c r="J452" s="510"/>
      <c r="K452" s="510"/>
      <c r="L452" s="510"/>
    </row>
    <row r="453" spans="1:12" s="214" customFormat="1" ht="27">
      <c r="A453" s="656"/>
      <c r="B453" s="659"/>
      <c r="C453" s="470"/>
      <c r="D453" s="226" t="s">
        <v>58</v>
      </c>
      <c r="E453" s="510"/>
      <c r="F453" s="510"/>
      <c r="G453" s="510"/>
      <c r="H453" s="510">
        <f t="shared" si="62"/>
        <v>0</v>
      </c>
      <c r="I453" s="510">
        <f t="shared" si="63"/>
        <v>0</v>
      </c>
      <c r="J453" s="510"/>
      <c r="K453" s="510"/>
      <c r="L453" s="510"/>
    </row>
    <row r="454" spans="1:12" s="214" customFormat="1" ht="27">
      <c r="A454" s="656"/>
      <c r="B454" s="659"/>
      <c r="C454" s="470"/>
      <c r="D454" s="226" t="s">
        <v>59</v>
      </c>
      <c r="E454" s="510"/>
      <c r="F454" s="510"/>
      <c r="G454" s="510"/>
      <c r="H454" s="510">
        <f t="shared" si="62"/>
        <v>0</v>
      </c>
      <c r="I454" s="510">
        <f t="shared" si="63"/>
        <v>0</v>
      </c>
      <c r="J454" s="510"/>
      <c r="K454" s="510"/>
      <c r="L454" s="510"/>
    </row>
    <row r="455" spans="1:12" s="214" customFormat="1" ht="14.25">
      <c r="A455" s="656"/>
      <c r="B455" s="659"/>
      <c r="C455" s="472">
        <v>4261</v>
      </c>
      <c r="D455" s="426" t="s">
        <v>60</v>
      </c>
      <c r="E455" s="548">
        <f>E457+E458</f>
        <v>0</v>
      </c>
      <c r="F455" s="548">
        <f>F457+F458</f>
        <v>0</v>
      </c>
      <c r="G455" s="548">
        <f>G457+G458</f>
        <v>0</v>
      </c>
      <c r="H455" s="548">
        <f t="shared" si="62"/>
        <v>0</v>
      </c>
      <c r="I455" s="548">
        <f t="shared" si="63"/>
        <v>0</v>
      </c>
      <c r="J455" s="548"/>
      <c r="K455" s="548">
        <f>K457+K458</f>
        <v>0</v>
      </c>
      <c r="L455" s="548">
        <f>L457+L458</f>
        <v>0</v>
      </c>
    </row>
    <row r="456" spans="1:12" s="214" customFormat="1">
      <c r="A456" s="656"/>
      <c r="B456" s="659"/>
      <c r="C456" s="470"/>
      <c r="D456" s="219" t="s">
        <v>71</v>
      </c>
      <c r="E456" s="508"/>
      <c r="F456" s="508"/>
      <c r="G456" s="508"/>
      <c r="H456" s="508">
        <f t="shared" si="62"/>
        <v>0</v>
      </c>
      <c r="I456" s="508">
        <f t="shared" si="63"/>
        <v>0</v>
      </c>
      <c r="J456" s="508"/>
      <c r="K456" s="508"/>
      <c r="L456" s="508"/>
    </row>
    <row r="457" spans="1:12" s="214" customFormat="1">
      <c r="A457" s="656"/>
      <c r="B457" s="659"/>
      <c r="C457" s="470"/>
      <c r="D457" s="219" t="s">
        <v>61</v>
      </c>
      <c r="E457" s="508"/>
      <c r="F457" s="508"/>
      <c r="G457" s="508"/>
      <c r="H457" s="508">
        <f t="shared" si="62"/>
        <v>0</v>
      </c>
      <c r="I457" s="508">
        <f t="shared" si="63"/>
        <v>0</v>
      </c>
      <c r="J457" s="508"/>
      <c r="K457" s="508"/>
      <c r="L457" s="508"/>
    </row>
    <row r="458" spans="1:12" s="214" customFormat="1">
      <c r="A458" s="656"/>
      <c r="B458" s="659"/>
      <c r="C458" s="470"/>
      <c r="D458" s="219" t="s">
        <v>62</v>
      </c>
      <c r="E458" s="508"/>
      <c r="F458" s="508"/>
      <c r="G458" s="508"/>
      <c r="H458" s="508">
        <f t="shared" si="62"/>
        <v>0</v>
      </c>
      <c r="I458" s="508">
        <f t="shared" si="63"/>
        <v>0</v>
      </c>
      <c r="J458" s="508"/>
      <c r="K458" s="508"/>
      <c r="L458" s="508"/>
    </row>
    <row r="459" spans="1:12" s="214" customFormat="1" ht="14.25">
      <c r="A459" s="656"/>
      <c r="B459" s="659"/>
      <c r="C459" s="470">
        <v>4262</v>
      </c>
      <c r="D459" s="220" t="s">
        <v>288</v>
      </c>
      <c r="E459" s="508"/>
      <c r="F459" s="508"/>
      <c r="G459" s="508"/>
      <c r="H459" s="508">
        <f t="shared" si="62"/>
        <v>0</v>
      </c>
      <c r="I459" s="508">
        <f t="shared" si="63"/>
        <v>0</v>
      </c>
      <c r="J459" s="508"/>
      <c r="K459" s="508"/>
      <c r="L459" s="508"/>
    </row>
    <row r="460" spans="1:12" s="214" customFormat="1" ht="14.25">
      <c r="A460" s="656"/>
      <c r="B460" s="659"/>
      <c r="C460" s="470">
        <v>4264</v>
      </c>
      <c r="D460" s="220" t="s">
        <v>287</v>
      </c>
      <c r="E460" s="508"/>
      <c r="F460" s="508"/>
      <c r="G460" s="508"/>
      <c r="H460" s="508">
        <f t="shared" si="62"/>
        <v>0</v>
      </c>
      <c r="I460" s="508">
        <f t="shared" si="63"/>
        <v>0</v>
      </c>
      <c r="J460" s="508"/>
      <c r="K460" s="508"/>
      <c r="L460" s="508"/>
    </row>
    <row r="461" spans="1:12" s="214" customFormat="1" ht="22.5" customHeight="1">
      <c r="A461" s="656"/>
      <c r="B461" s="659"/>
      <c r="C461" s="473">
        <v>4266</v>
      </c>
      <c r="D461" s="454" t="s">
        <v>363</v>
      </c>
      <c r="E461" s="508"/>
      <c r="F461" s="508"/>
      <c r="G461" s="508"/>
      <c r="H461" s="508">
        <f t="shared" si="62"/>
        <v>0</v>
      </c>
      <c r="I461" s="508">
        <f t="shared" si="63"/>
        <v>0</v>
      </c>
      <c r="J461" s="508"/>
      <c r="K461" s="508"/>
      <c r="L461" s="508"/>
    </row>
    <row r="462" spans="1:12" s="214" customFormat="1" ht="28.5">
      <c r="A462" s="656"/>
      <c r="B462" s="659"/>
      <c r="C462" s="470">
        <v>4267</v>
      </c>
      <c r="D462" s="220" t="s">
        <v>289</v>
      </c>
      <c r="E462" s="508"/>
      <c r="F462" s="508"/>
      <c r="G462" s="508"/>
      <c r="H462" s="508">
        <f t="shared" si="62"/>
        <v>0</v>
      </c>
      <c r="I462" s="508">
        <f t="shared" si="63"/>
        <v>0</v>
      </c>
      <c r="J462" s="508"/>
      <c r="K462" s="508"/>
      <c r="L462" s="508"/>
    </row>
    <row r="463" spans="1:12" s="214" customFormat="1" ht="14.25">
      <c r="A463" s="656"/>
      <c r="B463" s="659"/>
      <c r="C463" s="470">
        <v>4269</v>
      </c>
      <c r="D463" s="220" t="s">
        <v>63</v>
      </c>
      <c r="E463" s="508"/>
      <c r="F463" s="508"/>
      <c r="G463" s="508"/>
      <c r="H463" s="508">
        <f t="shared" si="62"/>
        <v>0</v>
      </c>
      <c r="I463" s="508">
        <f t="shared" si="63"/>
        <v>0</v>
      </c>
      <c r="J463" s="508"/>
      <c r="K463" s="508"/>
      <c r="L463" s="508"/>
    </row>
    <row r="464" spans="1:12" s="214" customFormat="1" ht="42.75">
      <c r="A464" s="656"/>
      <c r="B464" s="659"/>
      <c r="C464" s="470">
        <v>4511</v>
      </c>
      <c r="D464" s="218" t="s">
        <v>64</v>
      </c>
      <c r="E464" s="508"/>
      <c r="F464" s="508"/>
      <c r="G464" s="508"/>
      <c r="H464" s="508">
        <f t="shared" si="62"/>
        <v>0</v>
      </c>
      <c r="I464" s="508">
        <f t="shared" si="63"/>
        <v>0</v>
      </c>
      <c r="J464" s="508"/>
      <c r="K464" s="508"/>
      <c r="L464" s="508"/>
    </row>
    <row r="465" spans="1:12" s="216" customFormat="1" ht="42.75">
      <c r="A465" s="656"/>
      <c r="B465" s="659"/>
      <c r="C465" s="470">
        <v>4621</v>
      </c>
      <c r="D465" s="218" t="s">
        <v>65</v>
      </c>
      <c r="E465" s="508"/>
      <c r="F465" s="508"/>
      <c r="G465" s="508"/>
      <c r="H465" s="508">
        <f t="shared" si="62"/>
        <v>0</v>
      </c>
      <c r="I465" s="508">
        <f t="shared" si="63"/>
        <v>0</v>
      </c>
      <c r="J465" s="550"/>
      <c r="K465" s="508"/>
      <c r="L465" s="508"/>
    </row>
    <row r="466" spans="1:12" s="216" customFormat="1" ht="42.75">
      <c r="A466" s="656"/>
      <c r="B466" s="659"/>
      <c r="C466" s="470">
        <v>4631</v>
      </c>
      <c r="D466" s="218" t="s">
        <v>321</v>
      </c>
      <c r="E466" s="508"/>
      <c r="F466" s="508"/>
      <c r="G466" s="508"/>
      <c r="H466" s="508">
        <f t="shared" si="62"/>
        <v>0</v>
      </c>
      <c r="I466" s="508">
        <f t="shared" si="63"/>
        <v>0</v>
      </c>
      <c r="J466" s="550"/>
      <c r="K466" s="508"/>
      <c r="L466" s="508"/>
    </row>
    <row r="467" spans="1:12" s="216" customFormat="1" ht="21.75" customHeight="1">
      <c r="A467" s="656"/>
      <c r="B467" s="659"/>
      <c r="C467" s="470">
        <v>4632</v>
      </c>
      <c r="D467" s="218" t="s">
        <v>231</v>
      </c>
      <c r="E467" s="508"/>
      <c r="F467" s="508"/>
      <c r="G467" s="508"/>
      <c r="H467" s="508">
        <f t="shared" si="62"/>
        <v>0</v>
      </c>
      <c r="I467" s="508">
        <f t="shared" si="63"/>
        <v>0</v>
      </c>
      <c r="J467" s="508"/>
      <c r="K467" s="508"/>
      <c r="L467" s="508"/>
    </row>
    <row r="468" spans="1:12" s="216" customFormat="1" ht="48.75" customHeight="1">
      <c r="A468" s="656"/>
      <c r="B468" s="659"/>
      <c r="C468" s="473">
        <v>4638</v>
      </c>
      <c r="D468" s="454" t="s">
        <v>364</v>
      </c>
      <c r="E468" s="508"/>
      <c r="F468" s="508"/>
      <c r="G468" s="508"/>
      <c r="H468" s="508">
        <f t="shared" si="62"/>
        <v>0</v>
      </c>
      <c r="I468" s="508">
        <f t="shared" si="63"/>
        <v>0</v>
      </c>
      <c r="J468" s="508"/>
      <c r="K468" s="508"/>
      <c r="L468" s="508"/>
    </row>
    <row r="469" spans="1:12" s="216" customFormat="1" ht="14.25">
      <c r="A469" s="656"/>
      <c r="B469" s="659"/>
      <c r="C469" s="470" t="s">
        <v>327</v>
      </c>
      <c r="D469" s="218" t="s">
        <v>328</v>
      </c>
      <c r="E469" s="508"/>
      <c r="F469" s="508"/>
      <c r="G469" s="508"/>
      <c r="H469" s="508">
        <f t="shared" si="62"/>
        <v>0</v>
      </c>
      <c r="I469" s="508">
        <f t="shared" si="63"/>
        <v>0</v>
      </c>
      <c r="J469" s="508"/>
      <c r="K469" s="508"/>
      <c r="L469" s="508"/>
    </row>
    <row r="470" spans="1:12" s="216" customFormat="1" ht="14.25">
      <c r="A470" s="656"/>
      <c r="B470" s="659"/>
      <c r="C470" s="470">
        <v>4729</v>
      </c>
      <c r="D470" s="220" t="s">
        <v>66</v>
      </c>
      <c r="E470" s="551"/>
      <c r="F470" s="551"/>
      <c r="G470" s="508">
        <v>1200</v>
      </c>
      <c r="H470" s="508">
        <f t="shared" si="62"/>
        <v>1200</v>
      </c>
      <c r="I470" s="508">
        <f t="shared" si="63"/>
        <v>1200</v>
      </c>
      <c r="J470" s="551"/>
      <c r="K470" s="551">
        <v>1200</v>
      </c>
      <c r="L470" s="551">
        <v>1200</v>
      </c>
    </row>
    <row r="471" spans="1:12" s="216" customFormat="1" ht="14.25">
      <c r="A471" s="656"/>
      <c r="B471" s="659"/>
      <c r="C471" s="470">
        <v>4822</v>
      </c>
      <c r="D471" s="220" t="s">
        <v>67</v>
      </c>
      <c r="E471" s="551"/>
      <c r="F471" s="551"/>
      <c r="G471" s="508"/>
      <c r="H471" s="508">
        <f t="shared" si="62"/>
        <v>0</v>
      </c>
      <c r="I471" s="508">
        <f t="shared" si="63"/>
        <v>0</v>
      </c>
      <c r="J471" s="551"/>
      <c r="K471" s="551"/>
      <c r="L471" s="551"/>
    </row>
    <row r="472" spans="1:12" s="216" customFormat="1" ht="14.25">
      <c r="A472" s="656"/>
      <c r="B472" s="659"/>
      <c r="C472" s="472">
        <v>4823</v>
      </c>
      <c r="D472" s="426" t="s">
        <v>68</v>
      </c>
      <c r="E472" s="548">
        <f>E474+E475+E476</f>
        <v>56.14</v>
      </c>
      <c r="F472" s="548">
        <f>F474+F475+F476</f>
        <v>92.7</v>
      </c>
      <c r="G472" s="548">
        <f>G474+G475+G476</f>
        <v>225.9</v>
      </c>
      <c r="H472" s="548">
        <f t="shared" si="62"/>
        <v>133.19999999999999</v>
      </c>
      <c r="I472" s="548">
        <f t="shared" si="63"/>
        <v>169.76</v>
      </c>
      <c r="J472" s="548"/>
      <c r="K472" s="548">
        <f>K474+K475+K476</f>
        <v>225.9</v>
      </c>
      <c r="L472" s="548">
        <f>L474+L475+L476</f>
        <v>225.9</v>
      </c>
    </row>
    <row r="473" spans="1:12" s="216" customFormat="1" ht="14.25">
      <c r="A473" s="656"/>
      <c r="B473" s="659"/>
      <c r="C473" s="470"/>
      <c r="D473" s="219" t="s">
        <v>71</v>
      </c>
      <c r="E473" s="551"/>
      <c r="F473" s="551"/>
      <c r="G473" s="508"/>
      <c r="H473" s="508">
        <f t="shared" si="62"/>
        <v>0</v>
      </c>
      <c r="I473" s="508">
        <f t="shared" si="63"/>
        <v>0</v>
      </c>
      <c r="J473" s="551"/>
      <c r="K473" s="551"/>
      <c r="L473" s="551"/>
    </row>
    <row r="474" spans="1:12" s="214" customFormat="1" ht="27">
      <c r="A474" s="656"/>
      <c r="B474" s="659"/>
      <c r="C474" s="470"/>
      <c r="D474" s="219" t="s">
        <v>230</v>
      </c>
      <c r="E474" s="508">
        <v>56.14</v>
      </c>
      <c r="F474" s="508">
        <v>11.4</v>
      </c>
      <c r="G474" s="508">
        <v>11.4</v>
      </c>
      <c r="H474" s="508">
        <f t="shared" si="62"/>
        <v>0</v>
      </c>
      <c r="I474" s="508">
        <f t="shared" si="63"/>
        <v>-44.74</v>
      </c>
      <c r="J474" s="508"/>
      <c r="K474" s="508">
        <v>11.4</v>
      </c>
      <c r="L474" s="508">
        <v>11.4</v>
      </c>
    </row>
    <row r="475" spans="1:12" ht="27.95" customHeight="1">
      <c r="A475" s="656"/>
      <c r="B475" s="659"/>
      <c r="C475" s="470"/>
      <c r="D475" s="219" t="s">
        <v>228</v>
      </c>
      <c r="E475" s="508"/>
      <c r="F475" s="508"/>
      <c r="G475" s="508"/>
      <c r="H475" s="508">
        <f t="shared" si="62"/>
        <v>0</v>
      </c>
      <c r="I475" s="508">
        <f t="shared" si="63"/>
        <v>0</v>
      </c>
      <c r="J475" s="551"/>
      <c r="K475" s="551"/>
      <c r="L475" s="551"/>
    </row>
    <row r="476" spans="1:12" ht="14.25">
      <c r="A476" s="656"/>
      <c r="B476" s="659"/>
      <c r="C476" s="470"/>
      <c r="D476" s="219" t="s">
        <v>229</v>
      </c>
      <c r="E476" s="508"/>
      <c r="F476" s="508">
        <v>81.3</v>
      </c>
      <c r="G476" s="508">
        <v>214.5</v>
      </c>
      <c r="H476" s="508">
        <f t="shared" si="62"/>
        <v>133.19999999999999</v>
      </c>
      <c r="I476" s="508">
        <f t="shared" si="63"/>
        <v>214.5</v>
      </c>
      <c r="J476" s="551"/>
      <c r="K476" s="508">
        <v>214.5</v>
      </c>
      <c r="L476" s="508">
        <v>214.5</v>
      </c>
    </row>
    <row r="477" spans="1:12" ht="31.5" customHeight="1">
      <c r="A477" s="656"/>
      <c r="B477" s="659"/>
      <c r="C477" s="473" t="s">
        <v>362</v>
      </c>
      <c r="D477" s="454" t="s">
        <v>384</v>
      </c>
      <c r="E477" s="551"/>
      <c r="F477" s="551"/>
      <c r="G477" s="508"/>
      <c r="H477" s="508">
        <f t="shared" si="62"/>
        <v>0</v>
      </c>
      <c r="I477" s="508">
        <f t="shared" si="63"/>
        <v>0</v>
      </c>
      <c r="J477" s="551"/>
      <c r="K477" s="551"/>
      <c r="L477" s="551"/>
    </row>
    <row r="478" spans="1:12" s="229" customFormat="1" ht="14.25">
      <c r="A478" s="656"/>
      <c r="B478" s="659"/>
      <c r="C478" s="470">
        <v>4861</v>
      </c>
      <c r="D478" s="220" t="s">
        <v>69</v>
      </c>
      <c r="E478" s="551"/>
      <c r="F478" s="551"/>
      <c r="G478" s="508"/>
      <c r="H478" s="508">
        <f t="shared" si="62"/>
        <v>0</v>
      </c>
      <c r="I478" s="508">
        <f t="shared" si="63"/>
        <v>0</v>
      </c>
      <c r="J478" s="551"/>
      <c r="K478" s="551"/>
      <c r="L478" s="551"/>
    </row>
    <row r="479" spans="1:12" ht="14.25">
      <c r="A479" s="657"/>
      <c r="B479" s="660"/>
      <c r="C479" s="470">
        <v>4891</v>
      </c>
      <c r="D479" s="220" t="s">
        <v>70</v>
      </c>
      <c r="E479" s="508"/>
      <c r="F479" s="508"/>
      <c r="G479" s="508"/>
      <c r="H479" s="508">
        <f t="shared" si="62"/>
        <v>0</v>
      </c>
      <c r="I479" s="508">
        <f t="shared" si="63"/>
        <v>0</v>
      </c>
      <c r="J479" s="508"/>
      <c r="K479" s="508"/>
      <c r="L479" s="508"/>
    </row>
    <row r="480" spans="1:12" s="25" customFormat="1" ht="28.5">
      <c r="A480" s="651" t="s">
        <v>378</v>
      </c>
      <c r="B480" s="651"/>
      <c r="C480" s="230"/>
      <c r="D480" s="34" t="s">
        <v>72</v>
      </c>
      <c r="E480" s="552">
        <f>SUM(E482:E489)</f>
        <v>0</v>
      </c>
      <c r="F480" s="552">
        <f>SUM(F482:F489)</f>
        <v>0</v>
      </c>
      <c r="G480" s="552">
        <f>SUM(G482:G489)</f>
        <v>0</v>
      </c>
      <c r="H480" s="552">
        <f t="shared" si="62"/>
        <v>0</v>
      </c>
      <c r="I480" s="552">
        <f>+I486+I487+I488+I489</f>
        <v>0</v>
      </c>
      <c r="J480" s="552">
        <f>+J486+J487+J488+J489</f>
        <v>0</v>
      </c>
      <c r="K480" s="552">
        <f>SUM(K482:K489)</f>
        <v>0</v>
      </c>
      <c r="L480" s="552">
        <f>SUM(L482:L489)</f>
        <v>0</v>
      </c>
    </row>
    <row r="481" spans="1:12" s="18" customFormat="1" ht="23.25" customHeight="1">
      <c r="A481" s="506" t="s">
        <v>379</v>
      </c>
      <c r="B481" s="597" t="s">
        <v>380</v>
      </c>
      <c r="C481" s="231"/>
      <c r="D481" s="15" t="s">
        <v>71</v>
      </c>
      <c r="E481" s="553"/>
      <c r="F481" s="553"/>
      <c r="G481" s="553"/>
      <c r="H481" s="553">
        <f t="shared" si="62"/>
        <v>0</v>
      </c>
      <c r="I481" s="349">
        <f t="shared" ref="I481:I494" si="64">G481-E481</f>
        <v>0</v>
      </c>
      <c r="J481" s="553"/>
      <c r="K481" s="553"/>
      <c r="L481" s="553"/>
    </row>
    <row r="482" spans="1:12" s="18" customFormat="1" ht="28.5">
      <c r="A482" s="652">
        <v>1080</v>
      </c>
      <c r="B482" s="652">
        <v>11005</v>
      </c>
      <c r="C482" s="231">
        <v>5111</v>
      </c>
      <c r="D482" s="16" t="s">
        <v>424</v>
      </c>
      <c r="E482" s="553"/>
      <c r="F482" s="553"/>
      <c r="G482" s="553"/>
      <c r="H482" s="349">
        <f t="shared" si="62"/>
        <v>0</v>
      </c>
      <c r="I482" s="349">
        <f t="shared" si="64"/>
        <v>0</v>
      </c>
      <c r="J482" s="553"/>
      <c r="K482" s="553"/>
      <c r="L482" s="553"/>
    </row>
    <row r="483" spans="1:12" s="18" customFormat="1" ht="28.5">
      <c r="A483" s="653"/>
      <c r="B483" s="653"/>
      <c r="C483" s="231">
        <v>5112</v>
      </c>
      <c r="D483" s="16" t="s">
        <v>425</v>
      </c>
      <c r="E483" s="553"/>
      <c r="F483" s="553"/>
      <c r="G483" s="553"/>
      <c r="H483" s="349">
        <f t="shared" si="62"/>
        <v>0</v>
      </c>
      <c r="I483" s="349">
        <f t="shared" si="64"/>
        <v>0</v>
      </c>
      <c r="J483" s="553"/>
      <c r="K483" s="553"/>
      <c r="L483" s="553"/>
    </row>
    <row r="484" spans="1:12" s="18" customFormat="1" ht="13.5" customHeight="1">
      <c r="A484" s="653"/>
      <c r="B484" s="653"/>
      <c r="C484" s="231" t="s">
        <v>426</v>
      </c>
      <c r="D484" s="16" t="s">
        <v>421</v>
      </c>
      <c r="E484" s="553"/>
      <c r="F484" s="553"/>
      <c r="G484" s="553"/>
      <c r="H484" s="349">
        <f t="shared" si="62"/>
        <v>0</v>
      </c>
      <c r="I484" s="349">
        <f t="shared" si="64"/>
        <v>0</v>
      </c>
      <c r="J484" s="553"/>
      <c r="K484" s="553"/>
      <c r="L484" s="553"/>
    </row>
    <row r="485" spans="1:12" s="18" customFormat="1" ht="14.25">
      <c r="A485" s="653"/>
      <c r="B485" s="653"/>
      <c r="C485" s="231">
        <v>5121</v>
      </c>
      <c r="D485" s="218" t="s">
        <v>73</v>
      </c>
      <c r="E485" s="553"/>
      <c r="F485" s="553"/>
      <c r="G485" s="553"/>
      <c r="H485" s="349">
        <f t="shared" si="62"/>
        <v>0</v>
      </c>
      <c r="I485" s="349">
        <f t="shared" si="64"/>
        <v>0</v>
      </c>
      <c r="J485" s="553"/>
      <c r="K485" s="553"/>
      <c r="L485" s="553"/>
    </row>
    <row r="486" spans="1:12" s="31" customFormat="1" ht="15.75" customHeight="1">
      <c r="A486" s="653"/>
      <c r="B486" s="653"/>
      <c r="C486" s="208">
        <v>5122</v>
      </c>
      <c r="D486" s="19" t="s">
        <v>74</v>
      </c>
      <c r="E486" s="554"/>
      <c r="F486" s="554"/>
      <c r="G486" s="349"/>
      <c r="H486" s="349">
        <f t="shared" si="62"/>
        <v>0</v>
      </c>
      <c r="I486" s="349">
        <f t="shared" si="64"/>
        <v>0</v>
      </c>
      <c r="J486" s="554"/>
      <c r="K486" s="349"/>
      <c r="L486" s="349"/>
    </row>
    <row r="487" spans="1:12" s="31" customFormat="1" ht="15.75" customHeight="1">
      <c r="A487" s="653"/>
      <c r="B487" s="653"/>
      <c r="C487" s="208">
        <v>5129</v>
      </c>
      <c r="D487" s="19" t="s">
        <v>75</v>
      </c>
      <c r="E487" s="554"/>
      <c r="F487" s="554"/>
      <c r="G487" s="349"/>
      <c r="H487" s="349">
        <f t="shared" si="62"/>
        <v>0</v>
      </c>
      <c r="I487" s="349">
        <f t="shared" si="64"/>
        <v>0</v>
      </c>
      <c r="J487" s="554"/>
      <c r="K487" s="349"/>
      <c r="L487" s="349"/>
    </row>
    <row r="488" spans="1:12" s="31" customFormat="1" ht="14.25">
      <c r="A488" s="653"/>
      <c r="B488" s="653"/>
      <c r="C488" s="208">
        <v>5132</v>
      </c>
      <c r="D488" s="19" t="s">
        <v>76</v>
      </c>
      <c r="E488" s="554"/>
      <c r="F488" s="554"/>
      <c r="G488" s="349"/>
      <c r="H488" s="349">
        <f t="shared" si="62"/>
        <v>0</v>
      </c>
      <c r="I488" s="349">
        <f t="shared" si="64"/>
        <v>0</v>
      </c>
      <c r="J488" s="554"/>
      <c r="K488" s="349"/>
      <c r="L488" s="349"/>
    </row>
    <row r="489" spans="1:12" s="31" customFormat="1" ht="15.75" customHeight="1">
      <c r="A489" s="654"/>
      <c r="B489" s="654"/>
      <c r="C489" s="208" t="s">
        <v>427</v>
      </c>
      <c r="D489" s="19" t="s">
        <v>428</v>
      </c>
      <c r="E489" s="554"/>
      <c r="F489" s="554"/>
      <c r="G489" s="349"/>
      <c r="H489" s="349">
        <f t="shared" si="62"/>
        <v>0</v>
      </c>
      <c r="I489" s="349">
        <f t="shared" si="64"/>
        <v>0</v>
      </c>
      <c r="J489" s="554"/>
      <c r="K489" s="349"/>
      <c r="L489" s="349"/>
    </row>
    <row r="490" spans="1:12" s="146" customFormat="1" ht="14.25" customHeight="1">
      <c r="A490" s="655" t="s">
        <v>420</v>
      </c>
      <c r="B490" s="658" t="s">
        <v>511</v>
      </c>
      <c r="C490" s="464"/>
      <c r="D490" s="218" t="s">
        <v>232</v>
      </c>
      <c r="E490" s="555">
        <v>142</v>
      </c>
      <c r="F490" s="555">
        <v>142</v>
      </c>
      <c r="G490" s="555">
        <v>142</v>
      </c>
      <c r="H490" s="555">
        <f>+G490-F490</f>
        <v>0</v>
      </c>
      <c r="I490" s="555">
        <f t="shared" si="64"/>
        <v>0</v>
      </c>
      <c r="J490" s="555"/>
      <c r="K490" s="555">
        <v>142</v>
      </c>
      <c r="L490" s="555">
        <v>142</v>
      </c>
    </row>
    <row r="491" spans="1:12" s="146" customFormat="1" ht="13.5" customHeight="1">
      <c r="A491" s="656"/>
      <c r="B491" s="659"/>
      <c r="C491" s="465"/>
      <c r="D491" s="219"/>
      <c r="E491" s="556"/>
      <c r="F491" s="556"/>
      <c r="G491" s="556"/>
      <c r="H491" s="556">
        <f>+G491-F491</f>
        <v>0</v>
      </c>
      <c r="I491" s="556">
        <f t="shared" si="64"/>
        <v>0</v>
      </c>
      <c r="J491" s="556"/>
      <c r="K491" s="556"/>
      <c r="L491" s="556"/>
    </row>
    <row r="492" spans="1:12" s="146" customFormat="1" ht="14.25" customHeight="1">
      <c r="A492" s="656"/>
      <c r="B492" s="659"/>
      <c r="C492" s="465"/>
      <c r="D492" s="220" t="s">
        <v>31</v>
      </c>
      <c r="E492" s="556">
        <v>1</v>
      </c>
      <c r="F492" s="556">
        <v>1</v>
      </c>
      <c r="G492" s="556">
        <v>1</v>
      </c>
      <c r="H492" s="556">
        <f>+G492-F492</f>
        <v>0</v>
      </c>
      <c r="I492" s="556">
        <f t="shared" si="64"/>
        <v>0</v>
      </c>
      <c r="J492" s="556"/>
      <c r="K492" s="556">
        <v>1</v>
      </c>
      <c r="L492" s="556">
        <v>1</v>
      </c>
    </row>
    <row r="493" spans="1:12" s="213" customFormat="1" ht="14.25" customHeight="1">
      <c r="A493" s="656"/>
      <c r="B493" s="659"/>
      <c r="C493" s="465"/>
      <c r="D493" s="219"/>
      <c r="E493" s="509"/>
      <c r="F493" s="509"/>
      <c r="G493" s="509"/>
      <c r="H493" s="509">
        <f>+G493-F493</f>
        <v>0</v>
      </c>
      <c r="I493" s="509">
        <f t="shared" si="64"/>
        <v>0</v>
      </c>
      <c r="J493" s="509"/>
      <c r="K493" s="509"/>
      <c r="L493" s="509"/>
    </row>
    <row r="494" spans="1:12" s="212" customFormat="1" ht="14.25" customHeight="1">
      <c r="A494" s="656"/>
      <c r="B494" s="659"/>
      <c r="C494" s="466"/>
      <c r="D494" s="228" t="s">
        <v>32</v>
      </c>
      <c r="E494" s="547">
        <f>+E496+E560</f>
        <v>803159.98999999987</v>
      </c>
      <c r="F494" s="547">
        <f>+F496+F560</f>
        <v>925992.29999999993</v>
      </c>
      <c r="G494" s="547">
        <f>+G496+G560</f>
        <v>902348.1</v>
      </c>
      <c r="H494" s="547">
        <f>+G494-F494</f>
        <v>-23644.199999999953</v>
      </c>
      <c r="I494" s="547">
        <f t="shared" si="64"/>
        <v>99188.110000000102</v>
      </c>
      <c r="J494" s="547"/>
      <c r="K494" s="547">
        <f>+K496+K560</f>
        <v>911480.89999999991</v>
      </c>
      <c r="L494" s="547">
        <f>+L496+L560</f>
        <v>919370.99999999988</v>
      </c>
    </row>
    <row r="495" spans="1:12" s="212" customFormat="1" ht="14.25" customHeight="1">
      <c r="A495" s="656"/>
      <c r="B495" s="659"/>
      <c r="C495" s="467"/>
      <c r="D495" s="15" t="s">
        <v>330</v>
      </c>
      <c r="E495" s="509"/>
      <c r="F495" s="509"/>
      <c r="G495" s="509"/>
      <c r="H495" s="547"/>
      <c r="I495" s="547"/>
      <c r="J495" s="509"/>
      <c r="K495" s="509"/>
      <c r="L495" s="509"/>
    </row>
    <row r="496" spans="1:12" s="212" customFormat="1" ht="14.25" customHeight="1">
      <c r="A496" s="656"/>
      <c r="B496" s="659"/>
      <c r="C496" s="468"/>
      <c r="D496" s="221" t="s">
        <v>35</v>
      </c>
      <c r="E496" s="547">
        <f>E498+SUM(E504:E559)-E504-E509-E517-E531-E535-E552</f>
        <v>803159.98999999987</v>
      </c>
      <c r="F496" s="547">
        <f>F498+SUM(F504:F559)-F504-F509-F517-F531-F535-F552</f>
        <v>925992.29999999993</v>
      </c>
      <c r="G496" s="547">
        <f>G498+SUM(G504:G559)-G504-G509-G517-G531-G535-G552</f>
        <v>902348.1</v>
      </c>
      <c r="H496" s="547">
        <f>+G496-F496</f>
        <v>-23644.199999999953</v>
      </c>
      <c r="I496" s="547">
        <f t="shared" ref="I496:I527" si="65">G496-E496</f>
        <v>99188.110000000102</v>
      </c>
      <c r="J496" s="547"/>
      <c r="K496" s="547">
        <f>K498+SUM(K504:K559)-K504-K509-K517-K531-K535-K552</f>
        <v>911480.89999999991</v>
      </c>
      <c r="L496" s="547">
        <f>L498+SUM(L504:L559)-L504-L509-L517-L531-L535-L552</f>
        <v>919370.99999999988</v>
      </c>
    </row>
    <row r="497" spans="1:12" s="212" customFormat="1" ht="13.5" customHeight="1">
      <c r="A497" s="656"/>
      <c r="B497" s="659"/>
      <c r="C497" s="464"/>
      <c r="D497" s="219" t="s">
        <v>71</v>
      </c>
      <c r="E497" s="510"/>
      <c r="F497" s="510"/>
      <c r="G497" s="509"/>
      <c r="H497" s="509">
        <f t="shared" ref="H497:H569" si="66">+G497-F497</f>
        <v>0</v>
      </c>
      <c r="I497" s="510">
        <f t="shared" si="65"/>
        <v>0</v>
      </c>
      <c r="J497" s="510"/>
      <c r="K497" s="510"/>
      <c r="L497" s="510"/>
    </row>
    <row r="498" spans="1:12" s="212" customFormat="1" ht="14.25" customHeight="1">
      <c r="A498" s="656"/>
      <c r="B498" s="659"/>
      <c r="C498" s="469"/>
      <c r="D498" s="426" t="s">
        <v>408</v>
      </c>
      <c r="E498" s="548">
        <f>SUM(E500:E502)</f>
        <v>705769.96</v>
      </c>
      <c r="F498" s="548">
        <f>SUM(F500:F502)</f>
        <v>837752.7</v>
      </c>
      <c r="G498" s="548">
        <f>SUM(G500:G502)</f>
        <v>808372.9</v>
      </c>
      <c r="H498" s="548">
        <f t="shared" si="66"/>
        <v>-29379.79999999993</v>
      </c>
      <c r="I498" s="548">
        <f t="shared" si="65"/>
        <v>102602.94000000006</v>
      </c>
      <c r="J498" s="548"/>
      <c r="K498" s="548">
        <f>SUM(K500:K502)</f>
        <v>817505.7</v>
      </c>
      <c r="L498" s="548">
        <f>SUM(L500:L502)</f>
        <v>825395.79999999993</v>
      </c>
    </row>
    <row r="499" spans="1:12" s="212" customFormat="1">
      <c r="A499" s="656"/>
      <c r="B499" s="659"/>
      <c r="C499" s="464"/>
      <c r="D499" s="219" t="s">
        <v>71</v>
      </c>
      <c r="E499" s="510"/>
      <c r="F499" s="510"/>
      <c r="G499" s="509"/>
      <c r="H499" s="509">
        <f t="shared" si="66"/>
        <v>0</v>
      </c>
      <c r="I499" s="510">
        <f t="shared" si="65"/>
        <v>0</v>
      </c>
      <c r="J499" s="510"/>
      <c r="K499" s="510"/>
      <c r="L499" s="510"/>
    </row>
    <row r="500" spans="1:12" s="212" customFormat="1" ht="28.5">
      <c r="A500" s="656"/>
      <c r="B500" s="659"/>
      <c r="C500" s="470" t="s">
        <v>224</v>
      </c>
      <c r="D500" s="222" t="s">
        <v>36</v>
      </c>
      <c r="E500" s="510">
        <v>615893.96</v>
      </c>
      <c r="F500" s="510">
        <v>786268.7</v>
      </c>
      <c r="G500" s="510">
        <v>763971.5</v>
      </c>
      <c r="H500" s="510"/>
      <c r="I500" s="510"/>
      <c r="J500" s="510"/>
      <c r="K500" s="510">
        <v>772526</v>
      </c>
      <c r="L500" s="510">
        <v>779994.4</v>
      </c>
    </row>
    <row r="501" spans="1:12" s="214" customFormat="1" ht="28.5">
      <c r="A501" s="656"/>
      <c r="B501" s="659"/>
      <c r="C501" s="470" t="s">
        <v>225</v>
      </c>
      <c r="D501" s="223" t="s">
        <v>37</v>
      </c>
      <c r="E501" s="510">
        <v>76819.100000000006</v>
      </c>
      <c r="F501" s="510">
        <v>34822.800000000003</v>
      </c>
      <c r="G501" s="510">
        <v>27819.599999999999</v>
      </c>
      <c r="H501" s="510"/>
      <c r="I501" s="510"/>
      <c r="J501" s="510"/>
      <c r="K501" s="510">
        <v>28055</v>
      </c>
      <c r="L501" s="510">
        <v>28085.200000000001</v>
      </c>
    </row>
    <row r="502" spans="1:12" s="214" customFormat="1" ht="42.75">
      <c r="A502" s="656"/>
      <c r="B502" s="659"/>
      <c r="C502" s="470" t="s">
        <v>226</v>
      </c>
      <c r="D502" s="223" t="s">
        <v>38</v>
      </c>
      <c r="E502" s="510">
        <v>13056.9</v>
      </c>
      <c r="F502" s="510">
        <v>16661.2</v>
      </c>
      <c r="G502" s="510">
        <v>16581.8</v>
      </c>
      <c r="H502" s="510"/>
      <c r="I502" s="510"/>
      <c r="J502" s="510"/>
      <c r="K502" s="510">
        <v>16924.7</v>
      </c>
      <c r="L502" s="510">
        <v>17316.2</v>
      </c>
    </row>
    <row r="503" spans="1:12" s="214" customFormat="1" ht="14.25">
      <c r="A503" s="656"/>
      <c r="B503" s="659"/>
      <c r="C503" s="471"/>
      <c r="D503" s="427"/>
      <c r="E503" s="511"/>
      <c r="F503" s="511"/>
      <c r="G503" s="511"/>
      <c r="H503" s="511">
        <f t="shared" si="66"/>
        <v>0</v>
      </c>
      <c r="I503" s="511">
        <f t="shared" si="65"/>
        <v>0</v>
      </c>
      <c r="J503" s="511"/>
      <c r="K503" s="511"/>
      <c r="L503" s="511"/>
    </row>
    <row r="504" spans="1:12" s="214" customFormat="1" ht="14.25">
      <c r="A504" s="656"/>
      <c r="B504" s="659"/>
      <c r="C504" s="472">
        <v>4212</v>
      </c>
      <c r="D504" s="426" t="s">
        <v>39</v>
      </c>
      <c r="E504" s="548">
        <f>E506+E507+E508</f>
        <v>6291.98</v>
      </c>
      <c r="F504" s="548">
        <f>F506+F507+F508</f>
        <v>10561.3</v>
      </c>
      <c r="G504" s="548">
        <f>G506+G507+G508</f>
        <v>0</v>
      </c>
      <c r="H504" s="548">
        <f t="shared" si="66"/>
        <v>-10561.3</v>
      </c>
      <c r="I504" s="548">
        <f t="shared" si="65"/>
        <v>-6291.98</v>
      </c>
      <c r="J504" s="548"/>
      <c r="K504" s="548">
        <f>K506+K507+K508</f>
        <v>0</v>
      </c>
      <c r="L504" s="548">
        <f>L506+L507+L508</f>
        <v>0</v>
      </c>
    </row>
    <row r="505" spans="1:12" s="214" customFormat="1">
      <c r="A505" s="656"/>
      <c r="B505" s="659"/>
      <c r="C505" s="470"/>
      <c r="D505" s="219" t="s">
        <v>71</v>
      </c>
      <c r="E505" s="508"/>
      <c r="F505" s="508"/>
      <c r="G505" s="508"/>
      <c r="H505" s="508">
        <f t="shared" si="66"/>
        <v>0</v>
      </c>
      <c r="I505" s="508">
        <f t="shared" si="65"/>
        <v>0</v>
      </c>
      <c r="J505" s="508"/>
      <c r="K505" s="508"/>
      <c r="L505" s="508"/>
    </row>
    <row r="506" spans="1:12" s="214" customFormat="1">
      <c r="A506" s="656"/>
      <c r="B506" s="659"/>
      <c r="C506" s="470"/>
      <c r="D506" s="219" t="s">
        <v>39</v>
      </c>
      <c r="E506" s="508">
        <v>6291.98</v>
      </c>
      <c r="F506" s="508">
        <v>10561.3</v>
      </c>
      <c r="G506" s="508"/>
      <c r="H506" s="508">
        <f t="shared" si="66"/>
        <v>-10561.3</v>
      </c>
      <c r="I506" s="508">
        <f t="shared" si="65"/>
        <v>-6291.98</v>
      </c>
      <c r="J506" s="508"/>
      <c r="K506" s="508"/>
      <c r="L506" s="508"/>
    </row>
    <row r="507" spans="1:12" s="214" customFormat="1" ht="27">
      <c r="A507" s="656"/>
      <c r="B507" s="659"/>
      <c r="C507" s="470"/>
      <c r="D507" s="219" t="s">
        <v>233</v>
      </c>
      <c r="E507" s="508"/>
      <c r="F507" s="508"/>
      <c r="G507" s="508"/>
      <c r="H507" s="508">
        <f t="shared" si="66"/>
        <v>0</v>
      </c>
      <c r="I507" s="508">
        <f t="shared" si="65"/>
        <v>0</v>
      </c>
      <c r="J507" s="508"/>
      <c r="K507" s="508"/>
      <c r="L507" s="508"/>
    </row>
    <row r="508" spans="1:12" s="214" customFormat="1">
      <c r="A508" s="656"/>
      <c r="B508" s="659"/>
      <c r="C508" s="470"/>
      <c r="D508" s="219" t="s">
        <v>332</v>
      </c>
      <c r="E508" s="508"/>
      <c r="F508" s="508"/>
      <c r="G508" s="508"/>
      <c r="H508" s="508">
        <f t="shared" si="66"/>
        <v>0</v>
      </c>
      <c r="I508" s="508">
        <f t="shared" si="65"/>
        <v>0</v>
      </c>
      <c r="J508" s="508"/>
      <c r="K508" s="508"/>
      <c r="L508" s="508"/>
    </row>
    <row r="509" spans="1:12" s="214" customFormat="1" ht="14.25">
      <c r="A509" s="656"/>
      <c r="B509" s="659"/>
      <c r="C509" s="472">
        <v>4213</v>
      </c>
      <c r="D509" s="426" t="s">
        <v>40</v>
      </c>
      <c r="E509" s="548">
        <f>E511+E512</f>
        <v>0</v>
      </c>
      <c r="F509" s="548">
        <f>F511+F512</f>
        <v>0</v>
      </c>
      <c r="G509" s="548">
        <f>G511+G512</f>
        <v>0</v>
      </c>
      <c r="H509" s="548">
        <f t="shared" si="66"/>
        <v>0</v>
      </c>
      <c r="I509" s="548">
        <f t="shared" si="65"/>
        <v>0</v>
      </c>
      <c r="J509" s="548"/>
      <c r="K509" s="548">
        <f>K511+K512</f>
        <v>0</v>
      </c>
      <c r="L509" s="548">
        <f>L511+L512</f>
        <v>0</v>
      </c>
    </row>
    <row r="510" spans="1:12" s="214" customFormat="1">
      <c r="A510" s="656"/>
      <c r="B510" s="659"/>
      <c r="C510" s="470"/>
      <c r="D510" s="219" t="s">
        <v>71</v>
      </c>
      <c r="E510" s="508"/>
      <c r="F510" s="508"/>
      <c r="G510" s="508"/>
      <c r="H510" s="508">
        <f t="shared" si="66"/>
        <v>0</v>
      </c>
      <c r="I510" s="508">
        <f t="shared" si="65"/>
        <v>0</v>
      </c>
      <c r="J510" s="508"/>
      <c r="K510" s="508"/>
      <c r="L510" s="508"/>
    </row>
    <row r="511" spans="1:12" s="214" customFormat="1" ht="27">
      <c r="A511" s="656"/>
      <c r="B511" s="659"/>
      <c r="C511" s="470"/>
      <c r="D511" s="225" t="s">
        <v>41</v>
      </c>
      <c r="E511" s="508"/>
      <c r="F511" s="508"/>
      <c r="G511" s="508"/>
      <c r="H511" s="508">
        <f t="shared" si="66"/>
        <v>0</v>
      </c>
      <c r="I511" s="508">
        <f t="shared" si="65"/>
        <v>0</v>
      </c>
      <c r="J511" s="508"/>
      <c r="K511" s="508"/>
      <c r="L511" s="508"/>
    </row>
    <row r="512" spans="1:12" s="214" customFormat="1" ht="27">
      <c r="A512" s="656"/>
      <c r="B512" s="659"/>
      <c r="C512" s="470"/>
      <c r="D512" s="225" t="s">
        <v>227</v>
      </c>
      <c r="E512" s="508"/>
      <c r="F512" s="508"/>
      <c r="G512" s="508"/>
      <c r="H512" s="508">
        <f t="shared" si="66"/>
        <v>0</v>
      </c>
      <c r="I512" s="508">
        <f t="shared" si="65"/>
        <v>0</v>
      </c>
      <c r="J512" s="508"/>
      <c r="K512" s="508"/>
      <c r="L512" s="508"/>
    </row>
    <row r="513" spans="1:12" s="214" customFormat="1" ht="14.25">
      <c r="A513" s="656"/>
      <c r="B513" s="659"/>
      <c r="C513" s="470">
        <v>4214</v>
      </c>
      <c r="D513" s="224" t="s">
        <v>42</v>
      </c>
      <c r="E513" s="508">
        <v>80250.97</v>
      </c>
      <c r="F513" s="508">
        <v>65797.600000000006</v>
      </c>
      <c r="G513" s="508">
        <v>78725.899999999994</v>
      </c>
      <c r="H513" s="508">
        <f t="shared" si="66"/>
        <v>12928.299999999988</v>
      </c>
      <c r="I513" s="508">
        <f t="shared" si="65"/>
        <v>-1525.070000000007</v>
      </c>
      <c r="J513" s="508"/>
      <c r="K513" s="508">
        <v>78725.899999999994</v>
      </c>
      <c r="L513" s="508">
        <v>78725.899999999994</v>
      </c>
    </row>
    <row r="514" spans="1:12" s="212" customFormat="1" ht="23.25" customHeight="1">
      <c r="A514" s="656"/>
      <c r="B514" s="659"/>
      <c r="C514" s="470">
        <v>4215</v>
      </c>
      <c r="D514" s="224" t="s">
        <v>43</v>
      </c>
      <c r="E514" s="508"/>
      <c r="F514" s="508"/>
      <c r="G514" s="508"/>
      <c r="H514" s="508">
        <f t="shared" si="66"/>
        <v>0</v>
      </c>
      <c r="I514" s="508">
        <f t="shared" si="65"/>
        <v>0</v>
      </c>
      <c r="J514" s="508"/>
      <c r="K514" s="508"/>
      <c r="L514" s="508"/>
    </row>
    <row r="515" spans="1:12" s="146" customFormat="1" ht="28.5">
      <c r="A515" s="656"/>
      <c r="B515" s="659"/>
      <c r="C515" s="470">
        <v>4216</v>
      </c>
      <c r="D515" s="224" t="s">
        <v>44</v>
      </c>
      <c r="E515" s="508"/>
      <c r="F515" s="508"/>
      <c r="G515" s="508"/>
      <c r="H515" s="508">
        <f t="shared" si="66"/>
        <v>0</v>
      </c>
      <c r="I515" s="508">
        <f t="shared" si="65"/>
        <v>0</v>
      </c>
      <c r="J515" s="508"/>
      <c r="K515" s="508"/>
      <c r="L515" s="508"/>
    </row>
    <row r="516" spans="1:12" s="146" customFormat="1" ht="14.25">
      <c r="A516" s="656"/>
      <c r="B516" s="659"/>
      <c r="C516" s="470">
        <v>4217</v>
      </c>
      <c r="D516" s="224" t="s">
        <v>45</v>
      </c>
      <c r="E516" s="508"/>
      <c r="F516" s="508"/>
      <c r="G516" s="508"/>
      <c r="H516" s="508">
        <f t="shared" si="66"/>
        <v>0</v>
      </c>
      <c r="I516" s="508">
        <f t="shared" si="65"/>
        <v>0</v>
      </c>
      <c r="J516" s="508"/>
      <c r="K516" s="508"/>
      <c r="L516" s="508"/>
    </row>
    <row r="517" spans="1:12" s="146" customFormat="1" ht="28.5">
      <c r="A517" s="656"/>
      <c r="B517" s="659"/>
      <c r="C517" s="472"/>
      <c r="D517" s="426" t="s">
        <v>356</v>
      </c>
      <c r="E517" s="548">
        <f>E519+E520</f>
        <v>701.4</v>
      </c>
      <c r="F517" s="548">
        <f>F519+F520</f>
        <v>471.6</v>
      </c>
      <c r="G517" s="548">
        <f>G519+G520</f>
        <v>859.6</v>
      </c>
      <c r="H517" s="548">
        <f t="shared" si="66"/>
        <v>388</v>
      </c>
      <c r="I517" s="548">
        <f t="shared" si="65"/>
        <v>158.20000000000005</v>
      </c>
      <c r="J517" s="548"/>
      <c r="K517" s="548">
        <f>K519+K520</f>
        <v>859.6</v>
      </c>
      <c r="L517" s="548">
        <f>L519+L520</f>
        <v>859.6</v>
      </c>
    </row>
    <row r="518" spans="1:12" s="146" customFormat="1">
      <c r="A518" s="656"/>
      <c r="B518" s="659"/>
      <c r="C518" s="470"/>
      <c r="D518" s="219" t="s">
        <v>71</v>
      </c>
      <c r="E518" s="509"/>
      <c r="F518" s="509"/>
      <c r="G518" s="509"/>
      <c r="H518" s="509">
        <f t="shared" si="66"/>
        <v>0</v>
      </c>
      <c r="I518" s="509">
        <f t="shared" si="65"/>
        <v>0</v>
      </c>
      <c r="J518" s="509"/>
      <c r="K518" s="509"/>
      <c r="L518" s="509"/>
    </row>
    <row r="519" spans="1:12" s="146" customFormat="1">
      <c r="A519" s="656"/>
      <c r="B519" s="659"/>
      <c r="C519" s="470">
        <v>4221</v>
      </c>
      <c r="D519" s="219" t="s">
        <v>46</v>
      </c>
      <c r="E519" s="509">
        <v>701.4</v>
      </c>
      <c r="F519" s="509">
        <v>471.6</v>
      </c>
      <c r="G519" s="509">
        <v>859.6</v>
      </c>
      <c r="H519" s="509">
        <f t="shared" si="66"/>
        <v>388</v>
      </c>
      <c r="I519" s="509">
        <f t="shared" si="65"/>
        <v>158.20000000000005</v>
      </c>
      <c r="J519" s="509"/>
      <c r="K519" s="509">
        <v>859.6</v>
      </c>
      <c r="L519" s="509">
        <v>859.6</v>
      </c>
    </row>
    <row r="520" spans="1:12" s="146" customFormat="1" ht="27">
      <c r="A520" s="656"/>
      <c r="B520" s="659"/>
      <c r="C520" s="470">
        <v>4222</v>
      </c>
      <c r="D520" s="219" t="s">
        <v>47</v>
      </c>
      <c r="E520" s="509"/>
      <c r="F520" s="509"/>
      <c r="G520" s="509"/>
      <c r="H520" s="509">
        <f t="shared" si="66"/>
        <v>0</v>
      </c>
      <c r="I520" s="509">
        <f t="shared" si="65"/>
        <v>0</v>
      </c>
      <c r="J520" s="509"/>
      <c r="K520" s="509"/>
      <c r="L520" s="509"/>
    </row>
    <row r="521" spans="1:12" s="214" customFormat="1" ht="14.25">
      <c r="A521" s="656"/>
      <c r="B521" s="659"/>
      <c r="C521" s="470">
        <v>4231</v>
      </c>
      <c r="D521" s="220" t="s">
        <v>48</v>
      </c>
      <c r="E521" s="509">
        <v>299.18</v>
      </c>
      <c r="F521" s="509">
        <v>1207.4000000000001</v>
      </c>
      <c r="G521" s="509">
        <v>1207.4000000000001</v>
      </c>
      <c r="H521" s="509">
        <f t="shared" si="66"/>
        <v>0</v>
      </c>
      <c r="I521" s="509">
        <f t="shared" si="65"/>
        <v>908.22</v>
      </c>
      <c r="J521" s="509"/>
      <c r="K521" s="509">
        <v>1207.4000000000001</v>
      </c>
      <c r="L521" s="509">
        <v>1207.4000000000001</v>
      </c>
    </row>
    <row r="522" spans="1:12" s="214" customFormat="1" ht="16.5">
      <c r="A522" s="656"/>
      <c r="B522" s="659"/>
      <c r="C522" s="470">
        <v>4232</v>
      </c>
      <c r="D522" s="220" t="s">
        <v>49</v>
      </c>
      <c r="E522" s="509"/>
      <c r="F522" s="509"/>
      <c r="G522" s="509"/>
      <c r="H522" s="509">
        <f t="shared" si="66"/>
        <v>0</v>
      </c>
      <c r="I522" s="509">
        <f t="shared" si="65"/>
        <v>0</v>
      </c>
      <c r="J522" s="549"/>
      <c r="K522" s="509"/>
      <c r="L522" s="509"/>
    </row>
    <row r="523" spans="1:12" s="214" customFormat="1" ht="28.5">
      <c r="A523" s="656"/>
      <c r="B523" s="659"/>
      <c r="C523" s="470">
        <v>4233</v>
      </c>
      <c r="D523" s="220" t="s">
        <v>322</v>
      </c>
      <c r="E523" s="509"/>
      <c r="F523" s="509"/>
      <c r="G523" s="509"/>
      <c r="H523" s="509">
        <f t="shared" si="66"/>
        <v>0</v>
      </c>
      <c r="I523" s="509">
        <f t="shared" si="65"/>
        <v>0</v>
      </c>
      <c r="J523" s="549"/>
      <c r="K523" s="509"/>
      <c r="L523" s="509"/>
    </row>
    <row r="524" spans="1:12" s="214" customFormat="1" ht="14.25">
      <c r="A524" s="656"/>
      <c r="B524" s="659"/>
      <c r="C524" s="470">
        <v>4234</v>
      </c>
      <c r="D524" s="220" t="s">
        <v>50</v>
      </c>
      <c r="E524" s="508"/>
      <c r="F524" s="508"/>
      <c r="G524" s="508"/>
      <c r="H524" s="508">
        <f t="shared" si="66"/>
        <v>0</v>
      </c>
      <c r="I524" s="508">
        <f t="shared" si="65"/>
        <v>0</v>
      </c>
      <c r="J524" s="508"/>
      <c r="K524" s="508"/>
      <c r="L524" s="508"/>
    </row>
    <row r="525" spans="1:12" s="212" customFormat="1" ht="14.25">
      <c r="A525" s="656"/>
      <c r="B525" s="659"/>
      <c r="C525" s="470">
        <v>4235</v>
      </c>
      <c r="D525" s="220" t="s">
        <v>51</v>
      </c>
      <c r="E525" s="508">
        <v>6524</v>
      </c>
      <c r="F525" s="508">
        <v>5172.3999999999996</v>
      </c>
      <c r="G525" s="508">
        <v>8000</v>
      </c>
      <c r="H525" s="508">
        <f t="shared" si="66"/>
        <v>2827.6000000000004</v>
      </c>
      <c r="I525" s="508">
        <f t="shared" si="65"/>
        <v>1476</v>
      </c>
      <c r="J525" s="508"/>
      <c r="K525" s="508">
        <v>8000</v>
      </c>
      <c r="L525" s="508">
        <v>8000</v>
      </c>
    </row>
    <row r="526" spans="1:12" s="214" customFormat="1" ht="28.5">
      <c r="A526" s="656"/>
      <c r="B526" s="659"/>
      <c r="C526" s="470">
        <v>4236</v>
      </c>
      <c r="D526" s="220" t="s">
        <v>52</v>
      </c>
      <c r="E526" s="508"/>
      <c r="F526" s="508"/>
      <c r="G526" s="508"/>
      <c r="H526" s="508">
        <f t="shared" si="66"/>
        <v>0</v>
      </c>
      <c r="I526" s="508">
        <f t="shared" si="65"/>
        <v>0</v>
      </c>
      <c r="J526" s="508"/>
      <c r="K526" s="508"/>
      <c r="L526" s="508"/>
    </row>
    <row r="527" spans="1:12" s="212" customFormat="1" ht="14.25">
      <c r="A527" s="656"/>
      <c r="B527" s="659"/>
      <c r="C527" s="470">
        <v>4237</v>
      </c>
      <c r="D527" s="220" t="s">
        <v>53</v>
      </c>
      <c r="E527" s="508"/>
      <c r="F527" s="508"/>
      <c r="G527" s="508"/>
      <c r="H527" s="508">
        <f t="shared" si="66"/>
        <v>0</v>
      </c>
      <c r="I527" s="508">
        <f t="shared" si="65"/>
        <v>0</v>
      </c>
      <c r="J527" s="508"/>
      <c r="K527" s="508"/>
      <c r="L527" s="508"/>
    </row>
    <row r="528" spans="1:12" s="212" customFormat="1" ht="28.5">
      <c r="A528" s="656"/>
      <c r="B528" s="659"/>
      <c r="C528" s="470">
        <v>4239</v>
      </c>
      <c r="D528" s="218" t="s">
        <v>54</v>
      </c>
      <c r="E528" s="510"/>
      <c r="F528" s="510"/>
      <c r="G528" s="510"/>
      <c r="H528" s="510">
        <f t="shared" si="66"/>
        <v>0</v>
      </c>
      <c r="I528" s="510">
        <f t="shared" ref="I528:I559" si="67">G528-E528</f>
        <v>0</v>
      </c>
      <c r="J528" s="510"/>
      <c r="K528" s="510"/>
      <c r="L528" s="510"/>
    </row>
    <row r="529" spans="1:12" s="212" customFormat="1" ht="14.25">
      <c r="A529" s="656"/>
      <c r="B529" s="659"/>
      <c r="C529" s="470">
        <v>4241</v>
      </c>
      <c r="D529" s="220" t="s">
        <v>55</v>
      </c>
      <c r="E529" s="508"/>
      <c r="F529" s="508"/>
      <c r="G529" s="508"/>
      <c r="H529" s="508">
        <f t="shared" si="66"/>
        <v>0</v>
      </c>
      <c r="I529" s="508">
        <f t="shared" si="67"/>
        <v>0</v>
      </c>
      <c r="J529" s="508"/>
      <c r="K529" s="508"/>
      <c r="L529" s="508"/>
    </row>
    <row r="530" spans="1:12" s="212" customFormat="1" ht="28.5">
      <c r="A530" s="656"/>
      <c r="B530" s="659"/>
      <c r="C530" s="470">
        <v>4251</v>
      </c>
      <c r="D530" s="218" t="s">
        <v>56</v>
      </c>
      <c r="E530" s="510"/>
      <c r="F530" s="510"/>
      <c r="G530" s="510"/>
      <c r="H530" s="510">
        <f t="shared" si="66"/>
        <v>0</v>
      </c>
      <c r="I530" s="510">
        <f t="shared" si="67"/>
        <v>0</v>
      </c>
      <c r="J530" s="510"/>
      <c r="K530" s="510"/>
      <c r="L530" s="510"/>
    </row>
    <row r="531" spans="1:12" s="212" customFormat="1" ht="28.5">
      <c r="A531" s="656"/>
      <c r="B531" s="659"/>
      <c r="C531" s="472">
        <v>4252</v>
      </c>
      <c r="D531" s="426" t="s">
        <v>57</v>
      </c>
      <c r="E531" s="548">
        <f>E533+E534</f>
        <v>0</v>
      </c>
      <c r="F531" s="548">
        <f>F533+F534</f>
        <v>0</v>
      </c>
      <c r="G531" s="548">
        <f>G533+G534</f>
        <v>0</v>
      </c>
      <c r="H531" s="548">
        <f t="shared" si="66"/>
        <v>0</v>
      </c>
      <c r="I531" s="548">
        <f t="shared" si="67"/>
        <v>0</v>
      </c>
      <c r="J531" s="548"/>
      <c r="K531" s="548">
        <f>K533+K534</f>
        <v>0</v>
      </c>
      <c r="L531" s="548">
        <f>L533+L534</f>
        <v>0</v>
      </c>
    </row>
    <row r="532" spans="1:12" s="212" customFormat="1">
      <c r="A532" s="656"/>
      <c r="B532" s="659"/>
      <c r="C532" s="470"/>
      <c r="D532" s="219" t="s">
        <v>71</v>
      </c>
      <c r="E532" s="510"/>
      <c r="F532" s="510"/>
      <c r="G532" s="510"/>
      <c r="H532" s="510">
        <f t="shared" si="66"/>
        <v>0</v>
      </c>
      <c r="I532" s="510">
        <f t="shared" si="67"/>
        <v>0</v>
      </c>
      <c r="J532" s="510"/>
      <c r="K532" s="510"/>
      <c r="L532" s="510"/>
    </row>
    <row r="533" spans="1:12" s="214" customFormat="1" ht="27">
      <c r="A533" s="656"/>
      <c r="B533" s="659"/>
      <c r="C533" s="470"/>
      <c r="D533" s="226" t="s">
        <v>58</v>
      </c>
      <c r="E533" s="510"/>
      <c r="F533" s="510"/>
      <c r="G533" s="510"/>
      <c r="H533" s="510">
        <f t="shared" si="66"/>
        <v>0</v>
      </c>
      <c r="I533" s="510">
        <f t="shared" si="67"/>
        <v>0</v>
      </c>
      <c r="J533" s="510"/>
      <c r="K533" s="510"/>
      <c r="L533" s="510"/>
    </row>
    <row r="534" spans="1:12" s="214" customFormat="1" ht="27">
      <c r="A534" s="656"/>
      <c r="B534" s="659"/>
      <c r="C534" s="470"/>
      <c r="D534" s="226" t="s">
        <v>59</v>
      </c>
      <c r="E534" s="510"/>
      <c r="F534" s="510"/>
      <c r="G534" s="510"/>
      <c r="H534" s="510">
        <f t="shared" si="66"/>
        <v>0</v>
      </c>
      <c r="I534" s="510">
        <f t="shared" si="67"/>
        <v>0</v>
      </c>
      <c r="J534" s="510"/>
      <c r="K534" s="510"/>
      <c r="L534" s="510"/>
    </row>
    <row r="535" spans="1:12" s="214" customFormat="1" ht="14.25">
      <c r="A535" s="656"/>
      <c r="B535" s="659"/>
      <c r="C535" s="472">
        <v>4261</v>
      </c>
      <c r="D535" s="426" t="s">
        <v>60</v>
      </c>
      <c r="E535" s="548">
        <f>E537+E538</f>
        <v>0</v>
      </c>
      <c r="F535" s="548">
        <f>F537+F538</f>
        <v>0</v>
      </c>
      <c r="G535" s="548">
        <f>G537+G538</f>
        <v>0</v>
      </c>
      <c r="H535" s="548">
        <f t="shared" si="66"/>
        <v>0</v>
      </c>
      <c r="I535" s="548">
        <f t="shared" si="67"/>
        <v>0</v>
      </c>
      <c r="J535" s="548"/>
      <c r="K535" s="548">
        <f>K537+K538</f>
        <v>0</v>
      </c>
      <c r="L535" s="548">
        <f>L537+L538</f>
        <v>0</v>
      </c>
    </row>
    <row r="536" spans="1:12" s="214" customFormat="1">
      <c r="A536" s="656"/>
      <c r="B536" s="659"/>
      <c r="C536" s="470"/>
      <c r="D536" s="219" t="s">
        <v>71</v>
      </c>
      <c r="E536" s="508"/>
      <c r="F536" s="508"/>
      <c r="G536" s="508"/>
      <c r="H536" s="508">
        <f t="shared" si="66"/>
        <v>0</v>
      </c>
      <c r="I536" s="508">
        <f t="shared" si="67"/>
        <v>0</v>
      </c>
      <c r="J536" s="508"/>
      <c r="K536" s="508"/>
      <c r="L536" s="508"/>
    </row>
    <row r="537" spans="1:12" s="214" customFormat="1">
      <c r="A537" s="656"/>
      <c r="B537" s="659"/>
      <c r="C537" s="470"/>
      <c r="D537" s="219" t="s">
        <v>61</v>
      </c>
      <c r="E537" s="508"/>
      <c r="F537" s="508"/>
      <c r="G537" s="508"/>
      <c r="H537" s="508">
        <f t="shared" si="66"/>
        <v>0</v>
      </c>
      <c r="I537" s="508">
        <f t="shared" si="67"/>
        <v>0</v>
      </c>
      <c r="J537" s="508"/>
      <c r="K537" s="508"/>
      <c r="L537" s="508"/>
    </row>
    <row r="538" spans="1:12" s="214" customFormat="1">
      <c r="A538" s="656"/>
      <c r="B538" s="659"/>
      <c r="C538" s="470"/>
      <c r="D538" s="219" t="s">
        <v>62</v>
      </c>
      <c r="E538" s="508"/>
      <c r="F538" s="508"/>
      <c r="G538" s="508"/>
      <c r="H538" s="508">
        <f t="shared" si="66"/>
        <v>0</v>
      </c>
      <c r="I538" s="508">
        <f t="shared" si="67"/>
        <v>0</v>
      </c>
      <c r="J538" s="508"/>
      <c r="K538" s="508"/>
      <c r="L538" s="508"/>
    </row>
    <row r="539" spans="1:12" s="214" customFormat="1" ht="14.25">
      <c r="A539" s="656"/>
      <c r="B539" s="659"/>
      <c r="C539" s="470">
        <v>4262</v>
      </c>
      <c r="D539" s="220" t="s">
        <v>288</v>
      </c>
      <c r="E539" s="508"/>
      <c r="F539" s="508"/>
      <c r="G539" s="508"/>
      <c r="H539" s="508">
        <f t="shared" si="66"/>
        <v>0</v>
      </c>
      <c r="I539" s="508">
        <f t="shared" si="67"/>
        <v>0</v>
      </c>
      <c r="J539" s="508"/>
      <c r="K539" s="508"/>
      <c r="L539" s="508"/>
    </row>
    <row r="540" spans="1:12" s="214" customFormat="1" ht="14.25">
      <c r="A540" s="656"/>
      <c r="B540" s="659"/>
      <c r="C540" s="470">
        <v>4264</v>
      </c>
      <c r="D540" s="220" t="s">
        <v>287</v>
      </c>
      <c r="E540" s="508"/>
      <c r="F540" s="508"/>
      <c r="G540" s="508"/>
      <c r="H540" s="508">
        <f t="shared" si="66"/>
        <v>0</v>
      </c>
      <c r="I540" s="508">
        <f t="shared" si="67"/>
        <v>0</v>
      </c>
      <c r="J540" s="508"/>
      <c r="K540" s="508"/>
      <c r="L540" s="508"/>
    </row>
    <row r="541" spans="1:12" s="214" customFormat="1" ht="22.5" customHeight="1">
      <c r="A541" s="656"/>
      <c r="B541" s="659"/>
      <c r="C541" s="473">
        <v>4266</v>
      </c>
      <c r="D541" s="454" t="s">
        <v>363</v>
      </c>
      <c r="E541" s="508"/>
      <c r="F541" s="508"/>
      <c r="G541" s="508"/>
      <c r="H541" s="508">
        <f t="shared" si="66"/>
        <v>0</v>
      </c>
      <c r="I541" s="508">
        <f t="shared" si="67"/>
        <v>0</v>
      </c>
      <c r="J541" s="508"/>
      <c r="K541" s="508"/>
      <c r="L541" s="508"/>
    </row>
    <row r="542" spans="1:12" s="214" customFormat="1" ht="28.5">
      <c r="A542" s="656"/>
      <c r="B542" s="659"/>
      <c r="C542" s="470">
        <v>4267</v>
      </c>
      <c r="D542" s="220" t="s">
        <v>289</v>
      </c>
      <c r="E542" s="508"/>
      <c r="F542" s="508"/>
      <c r="G542" s="508"/>
      <c r="H542" s="508">
        <f t="shared" si="66"/>
        <v>0</v>
      </c>
      <c r="I542" s="508">
        <f t="shared" si="67"/>
        <v>0</v>
      </c>
      <c r="J542" s="508"/>
      <c r="K542" s="508"/>
      <c r="L542" s="508"/>
    </row>
    <row r="543" spans="1:12" s="214" customFormat="1" ht="14.25">
      <c r="A543" s="656"/>
      <c r="B543" s="659"/>
      <c r="C543" s="470">
        <v>4269</v>
      </c>
      <c r="D543" s="220" t="s">
        <v>63</v>
      </c>
      <c r="E543" s="508"/>
      <c r="F543" s="508"/>
      <c r="G543" s="508"/>
      <c r="H543" s="508">
        <f t="shared" si="66"/>
        <v>0</v>
      </c>
      <c r="I543" s="508">
        <f t="shared" si="67"/>
        <v>0</v>
      </c>
      <c r="J543" s="508"/>
      <c r="K543" s="508"/>
      <c r="L543" s="508"/>
    </row>
    <row r="544" spans="1:12" s="214" customFormat="1" ht="42.75">
      <c r="A544" s="656"/>
      <c r="B544" s="659"/>
      <c r="C544" s="470">
        <v>4511</v>
      </c>
      <c r="D544" s="218" t="s">
        <v>64</v>
      </c>
      <c r="E544" s="508"/>
      <c r="F544" s="508"/>
      <c r="G544" s="508"/>
      <c r="H544" s="508">
        <f t="shared" si="66"/>
        <v>0</v>
      </c>
      <c r="I544" s="508">
        <f t="shared" si="67"/>
        <v>0</v>
      </c>
      <c r="J544" s="508"/>
      <c r="K544" s="508"/>
      <c r="L544" s="508"/>
    </row>
    <row r="545" spans="1:12" s="216" customFormat="1" ht="42.75">
      <c r="A545" s="656"/>
      <c r="B545" s="659"/>
      <c r="C545" s="470">
        <v>4621</v>
      </c>
      <c r="D545" s="218" t="s">
        <v>65</v>
      </c>
      <c r="E545" s="508"/>
      <c r="F545" s="508"/>
      <c r="G545" s="508"/>
      <c r="H545" s="508">
        <f t="shared" si="66"/>
        <v>0</v>
      </c>
      <c r="I545" s="508">
        <f t="shared" si="67"/>
        <v>0</v>
      </c>
      <c r="J545" s="550"/>
      <c r="K545" s="508"/>
      <c r="L545" s="508"/>
    </row>
    <row r="546" spans="1:12" s="216" customFormat="1" ht="42.75">
      <c r="A546" s="656"/>
      <c r="B546" s="659"/>
      <c r="C546" s="470">
        <v>4631</v>
      </c>
      <c r="D546" s="218" t="s">
        <v>321</v>
      </c>
      <c r="E546" s="508"/>
      <c r="F546" s="508"/>
      <c r="G546" s="508"/>
      <c r="H546" s="508">
        <f t="shared" si="66"/>
        <v>0</v>
      </c>
      <c r="I546" s="508">
        <f t="shared" si="67"/>
        <v>0</v>
      </c>
      <c r="J546" s="550"/>
      <c r="K546" s="508"/>
      <c r="L546" s="508"/>
    </row>
    <row r="547" spans="1:12" s="216" customFormat="1" ht="21.75" customHeight="1">
      <c r="A547" s="656"/>
      <c r="B547" s="659"/>
      <c r="C547" s="470">
        <v>4632</v>
      </c>
      <c r="D547" s="218" t="s">
        <v>231</v>
      </c>
      <c r="E547" s="508"/>
      <c r="F547" s="508"/>
      <c r="G547" s="508"/>
      <c r="H547" s="508">
        <f t="shared" si="66"/>
        <v>0</v>
      </c>
      <c r="I547" s="508">
        <f t="shared" si="67"/>
        <v>0</v>
      </c>
      <c r="J547" s="508"/>
      <c r="K547" s="508"/>
      <c r="L547" s="508"/>
    </row>
    <row r="548" spans="1:12" s="216" customFormat="1" ht="48.75" customHeight="1">
      <c r="A548" s="656"/>
      <c r="B548" s="659"/>
      <c r="C548" s="473">
        <v>4638</v>
      </c>
      <c r="D548" s="454" t="s">
        <v>364</v>
      </c>
      <c r="E548" s="508"/>
      <c r="F548" s="508"/>
      <c r="G548" s="508"/>
      <c r="H548" s="508">
        <f t="shared" si="66"/>
        <v>0</v>
      </c>
      <c r="I548" s="508">
        <f t="shared" si="67"/>
        <v>0</v>
      </c>
      <c r="J548" s="508"/>
      <c r="K548" s="508"/>
      <c r="L548" s="508"/>
    </row>
    <row r="549" spans="1:12" s="216" customFormat="1" ht="14.25">
      <c r="A549" s="656"/>
      <c r="B549" s="659"/>
      <c r="C549" s="470" t="s">
        <v>327</v>
      </c>
      <c r="D549" s="218" t="s">
        <v>328</v>
      </c>
      <c r="E549" s="508"/>
      <c r="F549" s="508"/>
      <c r="G549" s="508"/>
      <c r="H549" s="508">
        <f t="shared" si="66"/>
        <v>0</v>
      </c>
      <c r="I549" s="508">
        <f t="shared" si="67"/>
        <v>0</v>
      </c>
      <c r="J549" s="508"/>
      <c r="K549" s="508"/>
      <c r="L549" s="508"/>
    </row>
    <row r="550" spans="1:12" s="216" customFormat="1" ht="14.25">
      <c r="A550" s="656"/>
      <c r="B550" s="659"/>
      <c r="C550" s="470">
        <v>4729</v>
      </c>
      <c r="D550" s="220" t="s">
        <v>66</v>
      </c>
      <c r="E550" s="508">
        <v>3230</v>
      </c>
      <c r="F550" s="508">
        <v>4920</v>
      </c>
      <c r="G550" s="508">
        <v>4920</v>
      </c>
      <c r="H550" s="508">
        <f t="shared" si="66"/>
        <v>0</v>
      </c>
      <c r="I550" s="508">
        <f t="shared" si="67"/>
        <v>1690</v>
      </c>
      <c r="J550" s="551"/>
      <c r="K550" s="508">
        <v>4920</v>
      </c>
      <c r="L550" s="508">
        <v>4920</v>
      </c>
    </row>
    <row r="551" spans="1:12" s="216" customFormat="1" ht="14.25">
      <c r="A551" s="656"/>
      <c r="B551" s="659"/>
      <c r="C551" s="470">
        <v>4822</v>
      </c>
      <c r="D551" s="220" t="s">
        <v>67</v>
      </c>
      <c r="E551" s="551"/>
      <c r="F551" s="551"/>
      <c r="G551" s="508"/>
      <c r="H551" s="508">
        <f t="shared" si="66"/>
        <v>0</v>
      </c>
      <c r="I551" s="508">
        <f t="shared" si="67"/>
        <v>0</v>
      </c>
      <c r="J551" s="551"/>
      <c r="K551" s="551"/>
      <c r="L551" s="551"/>
    </row>
    <row r="552" spans="1:12" s="216" customFormat="1" ht="14.25">
      <c r="A552" s="656"/>
      <c r="B552" s="659"/>
      <c r="C552" s="472">
        <v>4823</v>
      </c>
      <c r="D552" s="426" t="s">
        <v>68</v>
      </c>
      <c r="E552" s="548">
        <f>E554+E555+E556</f>
        <v>92.5</v>
      </c>
      <c r="F552" s="548">
        <f>F554+F555+F556</f>
        <v>109.3</v>
      </c>
      <c r="G552" s="548">
        <f>G554+G555+G556</f>
        <v>262.3</v>
      </c>
      <c r="H552" s="548">
        <f t="shared" si="66"/>
        <v>153</v>
      </c>
      <c r="I552" s="548">
        <f t="shared" si="67"/>
        <v>169.8</v>
      </c>
      <c r="J552" s="548"/>
      <c r="K552" s="548">
        <f>K554+K555+K556</f>
        <v>262.3</v>
      </c>
      <c r="L552" s="548">
        <f>L554+L555+L556</f>
        <v>262.3</v>
      </c>
    </row>
    <row r="553" spans="1:12" s="216" customFormat="1" ht="14.25">
      <c r="A553" s="656"/>
      <c r="B553" s="659"/>
      <c r="C553" s="470"/>
      <c r="D553" s="219" t="s">
        <v>71</v>
      </c>
      <c r="E553" s="551"/>
      <c r="F553" s="551"/>
      <c r="G553" s="508"/>
      <c r="H553" s="508">
        <f t="shared" si="66"/>
        <v>0</v>
      </c>
      <c r="I553" s="508">
        <f t="shared" si="67"/>
        <v>0</v>
      </c>
      <c r="J553" s="551"/>
      <c r="K553" s="551"/>
      <c r="L553" s="551"/>
    </row>
    <row r="554" spans="1:12" s="214" customFormat="1" ht="27">
      <c r="A554" s="656"/>
      <c r="B554" s="659"/>
      <c r="C554" s="470"/>
      <c r="D554" s="219" t="s">
        <v>230</v>
      </c>
      <c r="E554" s="508">
        <v>92.5</v>
      </c>
      <c r="F554" s="508">
        <v>11.5</v>
      </c>
      <c r="G554" s="508">
        <v>11.5</v>
      </c>
      <c r="H554" s="508">
        <f t="shared" si="66"/>
        <v>0</v>
      </c>
      <c r="I554" s="508">
        <f t="shared" si="67"/>
        <v>-81</v>
      </c>
      <c r="J554" s="551"/>
      <c r="K554" s="508">
        <v>11.5</v>
      </c>
      <c r="L554" s="508">
        <v>11.5</v>
      </c>
    </row>
    <row r="555" spans="1:12" ht="27.95" customHeight="1">
      <c r="A555" s="656"/>
      <c r="B555" s="659"/>
      <c r="C555" s="470"/>
      <c r="D555" s="219" t="s">
        <v>228</v>
      </c>
      <c r="E555" s="551"/>
      <c r="F555" s="551"/>
      <c r="G555" s="508"/>
      <c r="H555" s="508">
        <f t="shared" si="66"/>
        <v>0</v>
      </c>
      <c r="I555" s="508">
        <f t="shared" si="67"/>
        <v>0</v>
      </c>
      <c r="J555" s="551"/>
      <c r="K555" s="551"/>
      <c r="L555" s="551"/>
    </row>
    <row r="556" spans="1:12" ht="14.25">
      <c r="A556" s="656"/>
      <c r="B556" s="659"/>
      <c r="C556" s="470"/>
      <c r="D556" s="219" t="s">
        <v>229</v>
      </c>
      <c r="E556" s="551"/>
      <c r="F556" s="508">
        <v>97.8</v>
      </c>
      <c r="G556" s="508">
        <v>250.8</v>
      </c>
      <c r="H556" s="508">
        <f t="shared" si="66"/>
        <v>153</v>
      </c>
      <c r="I556" s="508">
        <f t="shared" si="67"/>
        <v>250.8</v>
      </c>
      <c r="J556" s="551"/>
      <c r="K556" s="508">
        <v>250.8</v>
      </c>
      <c r="L556" s="508">
        <v>250.8</v>
      </c>
    </row>
    <row r="557" spans="1:12" ht="31.5" customHeight="1">
      <c r="A557" s="656"/>
      <c r="B557" s="659"/>
      <c r="C557" s="473" t="s">
        <v>362</v>
      </c>
      <c r="D557" s="454" t="s">
        <v>384</v>
      </c>
      <c r="E557" s="551"/>
      <c r="F557" s="551"/>
      <c r="G557" s="508"/>
      <c r="H557" s="508">
        <f t="shared" si="66"/>
        <v>0</v>
      </c>
      <c r="I557" s="508">
        <f t="shared" si="67"/>
        <v>0</v>
      </c>
      <c r="J557" s="551"/>
      <c r="K557" s="551"/>
      <c r="L557" s="551"/>
    </row>
    <row r="558" spans="1:12" s="229" customFormat="1" ht="14.25">
      <c r="A558" s="656"/>
      <c r="B558" s="659"/>
      <c r="C558" s="470">
        <v>4861</v>
      </c>
      <c r="D558" s="220" t="s">
        <v>69</v>
      </c>
      <c r="E558" s="551"/>
      <c r="F558" s="551"/>
      <c r="G558" s="508"/>
      <c r="H558" s="508">
        <f t="shared" si="66"/>
        <v>0</v>
      </c>
      <c r="I558" s="508">
        <f t="shared" si="67"/>
        <v>0</v>
      </c>
      <c r="J558" s="551"/>
      <c r="K558" s="551"/>
      <c r="L558" s="551"/>
    </row>
    <row r="559" spans="1:12" ht="14.25">
      <c r="A559" s="657"/>
      <c r="B559" s="660"/>
      <c r="C559" s="470">
        <v>4891</v>
      </c>
      <c r="D559" s="220" t="s">
        <v>70</v>
      </c>
      <c r="E559" s="508"/>
      <c r="F559" s="508"/>
      <c r="G559" s="508"/>
      <c r="H559" s="508">
        <f t="shared" si="66"/>
        <v>0</v>
      </c>
      <c r="I559" s="508">
        <f t="shared" si="67"/>
        <v>0</v>
      </c>
      <c r="J559" s="508"/>
      <c r="K559" s="508"/>
      <c r="L559" s="508"/>
    </row>
    <row r="560" spans="1:12" s="25" customFormat="1" ht="28.5">
      <c r="A560" s="651" t="s">
        <v>378</v>
      </c>
      <c r="B560" s="651"/>
      <c r="C560" s="230"/>
      <c r="D560" s="34" t="s">
        <v>72</v>
      </c>
      <c r="E560" s="552">
        <f>SUM(E562:E569)</f>
        <v>0</v>
      </c>
      <c r="F560" s="552">
        <f>SUM(F562:F569)</f>
        <v>0</v>
      </c>
      <c r="G560" s="552">
        <f>SUM(G562:G569)</f>
        <v>0</v>
      </c>
      <c r="H560" s="552">
        <f t="shared" si="66"/>
        <v>0</v>
      </c>
      <c r="I560" s="552">
        <f>+I566+I567+I568+I569</f>
        <v>0</v>
      </c>
      <c r="J560" s="552">
        <f>+J566+J567+J568+J569</f>
        <v>0</v>
      </c>
      <c r="K560" s="552">
        <f>SUM(K562:K569)</f>
        <v>0</v>
      </c>
      <c r="L560" s="552">
        <f>SUM(L562:L569)</f>
        <v>0</v>
      </c>
    </row>
    <row r="561" spans="1:12" s="18" customFormat="1" ht="23.25" customHeight="1">
      <c r="A561" s="506" t="s">
        <v>379</v>
      </c>
      <c r="B561" s="597" t="s">
        <v>380</v>
      </c>
      <c r="C561" s="231"/>
      <c r="D561" s="15" t="s">
        <v>71</v>
      </c>
      <c r="E561" s="553"/>
      <c r="F561" s="553"/>
      <c r="G561" s="553"/>
      <c r="H561" s="553">
        <f t="shared" si="66"/>
        <v>0</v>
      </c>
      <c r="I561" s="349">
        <f t="shared" ref="I561:I574" si="68">G561-E561</f>
        <v>0</v>
      </c>
      <c r="J561" s="553"/>
      <c r="K561" s="553"/>
      <c r="L561" s="553"/>
    </row>
    <row r="562" spans="1:12" s="18" customFormat="1" ht="28.5">
      <c r="A562" s="652">
        <v>1080</v>
      </c>
      <c r="B562" s="652">
        <v>11006</v>
      </c>
      <c r="C562" s="231">
        <v>5111</v>
      </c>
      <c r="D562" s="16" t="s">
        <v>424</v>
      </c>
      <c r="E562" s="553"/>
      <c r="F562" s="553"/>
      <c r="G562" s="553"/>
      <c r="H562" s="349">
        <f t="shared" si="66"/>
        <v>0</v>
      </c>
      <c r="I562" s="349">
        <f t="shared" si="68"/>
        <v>0</v>
      </c>
      <c r="J562" s="553"/>
      <c r="K562" s="553"/>
      <c r="L562" s="553"/>
    </row>
    <row r="563" spans="1:12" s="18" customFormat="1" ht="28.5">
      <c r="A563" s="653"/>
      <c r="B563" s="653"/>
      <c r="C563" s="231">
        <v>5112</v>
      </c>
      <c r="D563" s="16" t="s">
        <v>425</v>
      </c>
      <c r="E563" s="553"/>
      <c r="F563" s="553"/>
      <c r="G563" s="553"/>
      <c r="H563" s="349">
        <f t="shared" si="66"/>
        <v>0</v>
      </c>
      <c r="I563" s="349">
        <f t="shared" si="68"/>
        <v>0</v>
      </c>
      <c r="J563" s="553"/>
      <c r="K563" s="553"/>
      <c r="L563" s="553"/>
    </row>
    <row r="564" spans="1:12" s="18" customFormat="1" ht="13.5" customHeight="1">
      <c r="A564" s="653"/>
      <c r="B564" s="653"/>
      <c r="C564" s="231" t="s">
        <v>426</v>
      </c>
      <c r="D564" s="16" t="s">
        <v>421</v>
      </c>
      <c r="E564" s="553"/>
      <c r="F564" s="553"/>
      <c r="G564" s="553"/>
      <c r="H564" s="349">
        <f t="shared" si="66"/>
        <v>0</v>
      </c>
      <c r="I564" s="349">
        <f t="shared" si="68"/>
        <v>0</v>
      </c>
      <c r="J564" s="553"/>
      <c r="K564" s="553"/>
      <c r="L564" s="553"/>
    </row>
    <row r="565" spans="1:12" s="18" customFormat="1" ht="14.25">
      <c r="A565" s="653"/>
      <c r="B565" s="653"/>
      <c r="C565" s="231">
        <v>5121</v>
      </c>
      <c r="D565" s="218" t="s">
        <v>73</v>
      </c>
      <c r="E565" s="553"/>
      <c r="F565" s="553"/>
      <c r="G565" s="553"/>
      <c r="H565" s="349">
        <f t="shared" si="66"/>
        <v>0</v>
      </c>
      <c r="I565" s="349">
        <f t="shared" si="68"/>
        <v>0</v>
      </c>
      <c r="J565" s="553"/>
      <c r="K565" s="553"/>
      <c r="L565" s="553"/>
    </row>
    <row r="566" spans="1:12" s="31" customFormat="1" ht="15.75" customHeight="1">
      <c r="A566" s="653"/>
      <c r="B566" s="653"/>
      <c r="C566" s="208">
        <v>5122</v>
      </c>
      <c r="D566" s="19" t="s">
        <v>74</v>
      </c>
      <c r="E566" s="554"/>
      <c r="F566" s="554"/>
      <c r="G566" s="349"/>
      <c r="H566" s="349">
        <f t="shared" si="66"/>
        <v>0</v>
      </c>
      <c r="I566" s="349">
        <f t="shared" si="68"/>
        <v>0</v>
      </c>
      <c r="J566" s="554"/>
      <c r="K566" s="349"/>
      <c r="L566" s="349"/>
    </row>
    <row r="567" spans="1:12" s="31" customFormat="1" ht="15.75" customHeight="1">
      <c r="A567" s="653"/>
      <c r="B567" s="653"/>
      <c r="C567" s="208">
        <v>5129</v>
      </c>
      <c r="D567" s="19" t="s">
        <v>75</v>
      </c>
      <c r="E567" s="554"/>
      <c r="F567" s="554"/>
      <c r="G567" s="349"/>
      <c r="H567" s="349">
        <f t="shared" si="66"/>
        <v>0</v>
      </c>
      <c r="I567" s="349">
        <f t="shared" si="68"/>
        <v>0</v>
      </c>
      <c r="J567" s="554"/>
      <c r="K567" s="349"/>
      <c r="L567" s="349"/>
    </row>
    <row r="568" spans="1:12" s="31" customFormat="1" ht="14.25">
      <c r="A568" s="653"/>
      <c r="B568" s="653"/>
      <c r="C568" s="208">
        <v>5132</v>
      </c>
      <c r="D568" s="19" t="s">
        <v>76</v>
      </c>
      <c r="E568" s="554"/>
      <c r="F568" s="554"/>
      <c r="G568" s="349"/>
      <c r="H568" s="349">
        <f t="shared" si="66"/>
        <v>0</v>
      </c>
      <c r="I568" s="349">
        <f t="shared" si="68"/>
        <v>0</v>
      </c>
      <c r="J568" s="554"/>
      <c r="K568" s="349"/>
      <c r="L568" s="349"/>
    </row>
    <row r="569" spans="1:12" s="31" customFormat="1" ht="15.75" customHeight="1">
      <c r="A569" s="654"/>
      <c r="B569" s="654"/>
      <c r="C569" s="208" t="s">
        <v>427</v>
      </c>
      <c r="D569" s="19" t="s">
        <v>428</v>
      </c>
      <c r="E569" s="596"/>
      <c r="F569" s="596"/>
      <c r="G569" s="349"/>
      <c r="H569" s="349">
        <f t="shared" si="66"/>
        <v>0</v>
      </c>
      <c r="I569" s="349">
        <f t="shared" si="68"/>
        <v>0</v>
      </c>
      <c r="J569" s="554"/>
      <c r="K569" s="349"/>
      <c r="L569" s="349"/>
    </row>
    <row r="570" spans="1:12" s="146" customFormat="1" ht="14.25" customHeight="1">
      <c r="A570" s="655" t="s">
        <v>420</v>
      </c>
      <c r="B570" s="658" t="s">
        <v>512</v>
      </c>
      <c r="C570" s="464"/>
      <c r="D570" s="218" t="s">
        <v>232</v>
      </c>
      <c r="E570" s="555"/>
      <c r="F570" s="555"/>
      <c r="G570" s="555"/>
      <c r="H570" s="555"/>
      <c r="I570" s="555"/>
      <c r="J570" s="555"/>
      <c r="K570" s="555"/>
      <c r="L570" s="555"/>
    </row>
    <row r="571" spans="1:12" s="146" customFormat="1" ht="13.5" customHeight="1">
      <c r="A571" s="656"/>
      <c r="B571" s="659"/>
      <c r="C571" s="465"/>
      <c r="D571" s="219"/>
      <c r="E571" s="556"/>
      <c r="F571" s="556"/>
      <c r="G571" s="556"/>
      <c r="H571" s="556"/>
      <c r="I571" s="556"/>
      <c r="J571" s="556"/>
      <c r="K571" s="556"/>
      <c r="L571" s="556"/>
    </row>
    <row r="572" spans="1:12" s="146" customFormat="1" ht="14.25" customHeight="1">
      <c r="A572" s="656"/>
      <c r="B572" s="659"/>
      <c r="C572" s="465"/>
      <c r="D572" s="220" t="s">
        <v>31</v>
      </c>
      <c r="E572" s="556"/>
      <c r="F572" s="556"/>
      <c r="G572" s="556"/>
      <c r="H572" s="556"/>
      <c r="I572" s="556"/>
      <c r="J572" s="556"/>
      <c r="K572" s="556"/>
      <c r="L572" s="556"/>
    </row>
    <row r="573" spans="1:12" s="213" customFormat="1" ht="14.25" customHeight="1">
      <c r="A573" s="656"/>
      <c r="B573" s="659"/>
      <c r="C573" s="465"/>
      <c r="D573" s="219"/>
      <c r="E573" s="509"/>
      <c r="F573" s="509"/>
      <c r="G573" s="509"/>
      <c r="H573" s="509">
        <f>+G573-F573</f>
        <v>0</v>
      </c>
      <c r="I573" s="509">
        <f t="shared" si="68"/>
        <v>0</v>
      </c>
      <c r="J573" s="509"/>
      <c r="K573" s="509"/>
      <c r="L573" s="509"/>
    </row>
    <row r="574" spans="1:12" s="212" customFormat="1" ht="14.25" customHeight="1">
      <c r="A574" s="656"/>
      <c r="B574" s="659"/>
      <c r="C574" s="466"/>
      <c r="D574" s="228" t="s">
        <v>32</v>
      </c>
      <c r="E574" s="547">
        <f>+E576+E640</f>
        <v>1078019.1399999999</v>
      </c>
      <c r="F574" s="547">
        <f>+F576+F640</f>
        <v>0</v>
      </c>
      <c r="G574" s="547">
        <f>+G576+G640</f>
        <v>0</v>
      </c>
      <c r="H574" s="547">
        <f>+G574-F574</f>
        <v>0</v>
      </c>
      <c r="I574" s="547">
        <f t="shared" si="68"/>
        <v>-1078019.1399999999</v>
      </c>
      <c r="J574" s="547"/>
      <c r="K574" s="547">
        <f>+K576+K640</f>
        <v>0</v>
      </c>
      <c r="L574" s="547">
        <f>+L576+L640</f>
        <v>0</v>
      </c>
    </row>
    <row r="575" spans="1:12" s="212" customFormat="1" ht="14.25" customHeight="1">
      <c r="A575" s="656"/>
      <c r="B575" s="659"/>
      <c r="C575" s="467"/>
      <c r="D575" s="15" t="s">
        <v>330</v>
      </c>
      <c r="E575" s="509"/>
      <c r="F575" s="509"/>
      <c r="G575" s="509"/>
      <c r="H575" s="547"/>
      <c r="I575" s="547"/>
      <c r="J575" s="509"/>
      <c r="K575" s="509"/>
      <c r="L575" s="509"/>
    </row>
    <row r="576" spans="1:12" s="212" customFormat="1" ht="14.25" customHeight="1">
      <c r="A576" s="656"/>
      <c r="B576" s="659"/>
      <c r="C576" s="468"/>
      <c r="D576" s="221" t="s">
        <v>35</v>
      </c>
      <c r="E576" s="547">
        <f>E578+SUM(E584:E639)-E584-E589-E597-E611-E615-E632</f>
        <v>1078019.1399999999</v>
      </c>
      <c r="F576" s="547">
        <f>F578+SUM(F584:F639)-F584-F589-F597-F611-F615-F632</f>
        <v>0</v>
      </c>
      <c r="G576" s="547">
        <f>G578+SUM(G584:G639)-G584-G589-G597-G611-G615-G632</f>
        <v>0</v>
      </c>
      <c r="H576" s="547">
        <f>+G576-F576</f>
        <v>0</v>
      </c>
      <c r="I576" s="547">
        <f t="shared" ref="I576:I600" si="69">G576-E576</f>
        <v>-1078019.1399999999</v>
      </c>
      <c r="J576" s="547"/>
      <c r="K576" s="547">
        <f>K578+SUM(K584:K639)-K584-K589-K597-K611-K615-K632</f>
        <v>0</v>
      </c>
      <c r="L576" s="547">
        <f>L578+SUM(L584:L639)-L584-L589-L597-L611-L615-L632</f>
        <v>0</v>
      </c>
    </row>
    <row r="577" spans="1:12" s="212" customFormat="1" ht="13.5" customHeight="1">
      <c r="A577" s="656"/>
      <c r="B577" s="659"/>
      <c r="C577" s="464"/>
      <c r="D577" s="219" t="s">
        <v>71</v>
      </c>
      <c r="E577" s="510"/>
      <c r="F577" s="510"/>
      <c r="G577" s="509"/>
      <c r="H577" s="509">
        <f t="shared" ref="H577:H639" si="70">+G577-F577</f>
        <v>0</v>
      </c>
      <c r="I577" s="510">
        <f t="shared" si="69"/>
        <v>0</v>
      </c>
      <c r="J577" s="510"/>
      <c r="K577" s="510"/>
      <c r="L577" s="510"/>
    </row>
    <row r="578" spans="1:12" s="212" customFormat="1" ht="14.25" customHeight="1">
      <c r="A578" s="656"/>
      <c r="B578" s="659"/>
      <c r="C578" s="469"/>
      <c r="D578" s="426" t="s">
        <v>408</v>
      </c>
      <c r="E578" s="548">
        <f>SUM(E580:E582)</f>
        <v>963104.6</v>
      </c>
      <c r="F578" s="548">
        <f>SUM(F580:F582)</f>
        <v>0</v>
      </c>
      <c r="G578" s="548">
        <f>SUM(G580:G582)</f>
        <v>0</v>
      </c>
      <c r="H578" s="548">
        <f t="shared" si="70"/>
        <v>0</v>
      </c>
      <c r="I578" s="548">
        <f t="shared" si="69"/>
        <v>-963104.6</v>
      </c>
      <c r="J578" s="548"/>
      <c r="K578" s="548">
        <f>SUM(K580:K582)</f>
        <v>0</v>
      </c>
      <c r="L578" s="548">
        <f>SUM(L580:L582)</f>
        <v>0</v>
      </c>
    </row>
    <row r="579" spans="1:12" s="212" customFormat="1">
      <c r="A579" s="656"/>
      <c r="B579" s="659"/>
      <c r="C579" s="464"/>
      <c r="D579" s="219" t="s">
        <v>71</v>
      </c>
      <c r="E579" s="510"/>
      <c r="F579" s="510"/>
      <c r="G579" s="509"/>
      <c r="H579" s="509">
        <f t="shared" si="70"/>
        <v>0</v>
      </c>
      <c r="I579" s="510">
        <f t="shared" si="69"/>
        <v>0</v>
      </c>
      <c r="J579" s="510"/>
      <c r="K579" s="510"/>
      <c r="L579" s="510"/>
    </row>
    <row r="580" spans="1:12" s="212" customFormat="1" ht="28.5">
      <c r="A580" s="656"/>
      <c r="B580" s="659"/>
      <c r="C580" s="470" t="s">
        <v>224</v>
      </c>
      <c r="D580" s="222" t="s">
        <v>36</v>
      </c>
      <c r="E580" s="510">
        <v>840760.7</v>
      </c>
      <c r="F580" s="510"/>
      <c r="G580" s="510"/>
      <c r="H580" s="510">
        <f t="shared" si="70"/>
        <v>0</v>
      </c>
      <c r="I580" s="510">
        <f t="shared" si="69"/>
        <v>-840760.7</v>
      </c>
      <c r="J580" s="510"/>
      <c r="K580" s="510"/>
      <c r="L580" s="510"/>
    </row>
    <row r="581" spans="1:12" s="214" customFormat="1" ht="28.5">
      <c r="A581" s="656"/>
      <c r="B581" s="659"/>
      <c r="C581" s="470" t="s">
        <v>225</v>
      </c>
      <c r="D581" s="223" t="s">
        <v>37</v>
      </c>
      <c r="E581" s="510">
        <v>100863.6</v>
      </c>
      <c r="F581" s="510"/>
      <c r="G581" s="510"/>
      <c r="H581" s="510">
        <f t="shared" si="70"/>
        <v>0</v>
      </c>
      <c r="I581" s="510">
        <f t="shared" si="69"/>
        <v>-100863.6</v>
      </c>
      <c r="J581" s="510"/>
      <c r="K581" s="510"/>
      <c r="L581" s="510"/>
    </row>
    <row r="582" spans="1:12" s="214" customFormat="1" ht="42.75">
      <c r="A582" s="656"/>
      <c r="B582" s="659"/>
      <c r="C582" s="470" t="s">
        <v>226</v>
      </c>
      <c r="D582" s="223" t="s">
        <v>38</v>
      </c>
      <c r="E582" s="510">
        <v>21480.3</v>
      </c>
      <c r="F582" s="510"/>
      <c r="G582" s="510"/>
      <c r="H582" s="510">
        <f t="shared" si="70"/>
        <v>0</v>
      </c>
      <c r="I582" s="510">
        <f t="shared" si="69"/>
        <v>-21480.3</v>
      </c>
      <c r="J582" s="510"/>
      <c r="K582" s="510"/>
      <c r="L582" s="510"/>
    </row>
    <row r="583" spans="1:12" s="214" customFormat="1" ht="14.25">
      <c r="A583" s="656"/>
      <c r="B583" s="659"/>
      <c r="C583" s="471"/>
      <c r="D583" s="427"/>
      <c r="E583" s="511"/>
      <c r="F583" s="511"/>
      <c r="G583" s="511"/>
      <c r="H583" s="511">
        <f t="shared" si="70"/>
        <v>0</v>
      </c>
      <c r="I583" s="511">
        <f t="shared" si="69"/>
        <v>0</v>
      </c>
      <c r="J583" s="511"/>
      <c r="K583" s="511"/>
      <c r="L583" s="511"/>
    </row>
    <row r="584" spans="1:12" s="214" customFormat="1" ht="14.25">
      <c r="A584" s="656"/>
      <c r="B584" s="659"/>
      <c r="C584" s="472">
        <v>4212</v>
      </c>
      <c r="D584" s="426" t="s">
        <v>39</v>
      </c>
      <c r="E584" s="548">
        <f>E586+E587+E588</f>
        <v>41739.33</v>
      </c>
      <c r="F584" s="548">
        <f>F586+F587+F588</f>
        <v>0</v>
      </c>
      <c r="G584" s="548">
        <f>G586+G587+G588</f>
        <v>0</v>
      </c>
      <c r="H584" s="548">
        <f t="shared" si="70"/>
        <v>0</v>
      </c>
      <c r="I584" s="548">
        <f t="shared" si="69"/>
        <v>-41739.33</v>
      </c>
      <c r="J584" s="548"/>
      <c r="K584" s="548">
        <f>K586+K587+K588</f>
        <v>0</v>
      </c>
      <c r="L584" s="548">
        <f>L586+L587+L588</f>
        <v>0</v>
      </c>
    </row>
    <row r="585" spans="1:12" s="214" customFormat="1">
      <c r="A585" s="656"/>
      <c r="B585" s="659"/>
      <c r="C585" s="470"/>
      <c r="D585" s="219" t="s">
        <v>71</v>
      </c>
      <c r="E585" s="508"/>
      <c r="F585" s="508"/>
      <c r="G585" s="508"/>
      <c r="H585" s="508">
        <f t="shared" si="70"/>
        <v>0</v>
      </c>
      <c r="I585" s="508">
        <f t="shared" si="69"/>
        <v>0</v>
      </c>
      <c r="J585" s="508"/>
      <c r="K585" s="508"/>
      <c r="L585" s="508"/>
    </row>
    <row r="586" spans="1:12" s="214" customFormat="1">
      <c r="A586" s="656"/>
      <c r="B586" s="659"/>
      <c r="C586" s="470"/>
      <c r="D586" s="219" t="s">
        <v>39</v>
      </c>
      <c r="E586" s="508">
        <v>17942.73</v>
      </c>
      <c r="F586" s="508"/>
      <c r="G586" s="508"/>
      <c r="H586" s="508"/>
      <c r="I586" s="508"/>
      <c r="J586" s="508"/>
      <c r="K586" s="508"/>
      <c r="L586" s="508"/>
    </row>
    <row r="587" spans="1:12" s="214" customFormat="1" ht="27">
      <c r="A587" s="656"/>
      <c r="B587" s="659"/>
      <c r="C587" s="470"/>
      <c r="D587" s="219" t="s">
        <v>233</v>
      </c>
      <c r="E587" s="508"/>
      <c r="F587" s="508"/>
      <c r="G587" s="508"/>
      <c r="H587" s="508"/>
      <c r="I587" s="508"/>
      <c r="J587" s="508"/>
      <c r="K587" s="508"/>
      <c r="L587" s="508"/>
    </row>
    <row r="588" spans="1:12" s="214" customFormat="1">
      <c r="A588" s="656"/>
      <c r="B588" s="659"/>
      <c r="C588" s="470"/>
      <c r="D588" s="219" t="s">
        <v>332</v>
      </c>
      <c r="E588" s="508">
        <v>23796.6</v>
      </c>
      <c r="F588" s="508"/>
      <c r="G588" s="508"/>
      <c r="H588" s="508"/>
      <c r="I588" s="508"/>
      <c r="J588" s="508"/>
      <c r="K588" s="508"/>
      <c r="L588" s="508"/>
    </row>
    <row r="589" spans="1:12" s="214" customFormat="1" ht="14.25">
      <c r="A589" s="656"/>
      <c r="B589" s="659"/>
      <c r="C589" s="472">
        <v>4213</v>
      </c>
      <c r="D589" s="426" t="s">
        <v>40</v>
      </c>
      <c r="E589" s="548">
        <f>E591+E592</f>
        <v>2534.2600000000002</v>
      </c>
      <c r="F589" s="548">
        <f>F591+F592</f>
        <v>0</v>
      </c>
      <c r="G589" s="548">
        <f>G591+G592</f>
        <v>0</v>
      </c>
      <c r="H589" s="548">
        <f t="shared" si="70"/>
        <v>0</v>
      </c>
      <c r="I589" s="548">
        <f t="shared" si="69"/>
        <v>-2534.2600000000002</v>
      </c>
      <c r="J589" s="548"/>
      <c r="K589" s="548">
        <f>K591+K592</f>
        <v>0</v>
      </c>
      <c r="L589" s="548">
        <f>L591+L592</f>
        <v>0</v>
      </c>
    </row>
    <row r="590" spans="1:12" s="214" customFormat="1">
      <c r="A590" s="656"/>
      <c r="B590" s="659"/>
      <c r="C590" s="470"/>
      <c r="D590" s="219" t="s">
        <v>71</v>
      </c>
      <c r="E590" s="508"/>
      <c r="F590" s="508"/>
      <c r="G590" s="508"/>
      <c r="H590" s="508">
        <f t="shared" si="70"/>
        <v>0</v>
      </c>
      <c r="I590" s="508">
        <f t="shared" si="69"/>
        <v>0</v>
      </c>
      <c r="J590" s="508"/>
      <c r="K590" s="508"/>
      <c r="L590" s="508"/>
    </row>
    <row r="591" spans="1:12" s="214" customFormat="1" ht="27">
      <c r="A591" s="656"/>
      <c r="B591" s="659"/>
      <c r="C591" s="470"/>
      <c r="D591" s="225" t="s">
        <v>41</v>
      </c>
      <c r="E591" s="508">
        <v>2534.2600000000002</v>
      </c>
      <c r="F591" s="508"/>
      <c r="G591" s="508"/>
      <c r="H591" s="508"/>
      <c r="I591" s="508"/>
      <c r="J591" s="508"/>
      <c r="K591" s="508"/>
      <c r="L591" s="508"/>
    </row>
    <row r="592" spans="1:12" s="214" customFormat="1" ht="27">
      <c r="A592" s="656"/>
      <c r="B592" s="659"/>
      <c r="C592" s="470"/>
      <c r="D592" s="225" t="s">
        <v>227</v>
      </c>
      <c r="E592" s="508"/>
      <c r="F592" s="508"/>
      <c r="G592" s="508"/>
      <c r="H592" s="508"/>
      <c r="I592" s="508"/>
      <c r="J592" s="508"/>
      <c r="K592" s="508"/>
      <c r="L592" s="508"/>
    </row>
    <row r="593" spans="1:12" s="214" customFormat="1" ht="14.25">
      <c r="A593" s="656"/>
      <c r="B593" s="659"/>
      <c r="C593" s="470">
        <v>4214</v>
      </c>
      <c r="D593" s="224" t="s">
        <v>42</v>
      </c>
      <c r="E593" s="510">
        <v>65657.22</v>
      </c>
      <c r="F593" s="508"/>
      <c r="G593" s="508"/>
      <c r="H593" s="508"/>
      <c r="I593" s="508"/>
      <c r="J593" s="508"/>
      <c r="K593" s="508"/>
      <c r="L593" s="508"/>
    </row>
    <row r="594" spans="1:12" s="212" customFormat="1" ht="23.25" customHeight="1">
      <c r="A594" s="656"/>
      <c r="B594" s="659"/>
      <c r="C594" s="470">
        <v>4215</v>
      </c>
      <c r="D594" s="224" t="s">
        <v>43</v>
      </c>
      <c r="E594" s="508"/>
      <c r="F594" s="508"/>
      <c r="G594" s="508"/>
      <c r="H594" s="508">
        <f t="shared" si="70"/>
        <v>0</v>
      </c>
      <c r="I594" s="508">
        <f t="shared" si="69"/>
        <v>0</v>
      </c>
      <c r="J594" s="508"/>
      <c r="K594" s="508"/>
      <c r="L594" s="508"/>
    </row>
    <row r="595" spans="1:12" s="146" customFormat="1" ht="28.5">
      <c r="A595" s="656"/>
      <c r="B595" s="659"/>
      <c r="C595" s="470">
        <v>4216</v>
      </c>
      <c r="D595" s="224" t="s">
        <v>44</v>
      </c>
      <c r="E595" s="508"/>
      <c r="F595" s="508"/>
      <c r="G595" s="508"/>
      <c r="H595" s="508">
        <f t="shared" si="70"/>
        <v>0</v>
      </c>
      <c r="I595" s="508">
        <f t="shared" si="69"/>
        <v>0</v>
      </c>
      <c r="J595" s="508"/>
      <c r="K595" s="508"/>
      <c r="L595" s="508"/>
    </row>
    <row r="596" spans="1:12" s="146" customFormat="1" ht="14.25">
      <c r="A596" s="656"/>
      <c r="B596" s="659"/>
      <c r="C596" s="470">
        <v>4217</v>
      </c>
      <c r="D596" s="224" t="s">
        <v>45</v>
      </c>
      <c r="E596" s="508"/>
      <c r="F596" s="508"/>
      <c r="G596" s="508"/>
      <c r="H596" s="508">
        <f t="shared" si="70"/>
        <v>0</v>
      </c>
      <c r="I596" s="508">
        <f t="shared" si="69"/>
        <v>0</v>
      </c>
      <c r="J596" s="508"/>
      <c r="K596" s="508"/>
      <c r="L596" s="508"/>
    </row>
    <row r="597" spans="1:12" s="146" customFormat="1" ht="28.5">
      <c r="A597" s="656"/>
      <c r="B597" s="659"/>
      <c r="C597" s="472"/>
      <c r="D597" s="426" t="s">
        <v>356</v>
      </c>
      <c r="E597" s="548">
        <f>E599+E600</f>
        <v>0</v>
      </c>
      <c r="F597" s="548">
        <f>F599+F600</f>
        <v>0</v>
      </c>
      <c r="G597" s="548">
        <f>G599+G600</f>
        <v>0</v>
      </c>
      <c r="H597" s="548">
        <f t="shared" si="70"/>
        <v>0</v>
      </c>
      <c r="I597" s="548">
        <f t="shared" si="69"/>
        <v>0</v>
      </c>
      <c r="J597" s="548"/>
      <c r="K597" s="548">
        <f>K599+K600</f>
        <v>0</v>
      </c>
      <c r="L597" s="548">
        <f>L599+L600</f>
        <v>0</v>
      </c>
    </row>
    <row r="598" spans="1:12" s="146" customFormat="1">
      <c r="A598" s="656"/>
      <c r="B598" s="659"/>
      <c r="C598" s="470"/>
      <c r="D598" s="219" t="s">
        <v>71</v>
      </c>
      <c r="E598" s="509"/>
      <c r="F598" s="509"/>
      <c r="G598" s="509"/>
      <c r="H598" s="509">
        <f t="shared" si="70"/>
        <v>0</v>
      </c>
      <c r="I598" s="509">
        <f t="shared" si="69"/>
        <v>0</v>
      </c>
      <c r="J598" s="509"/>
      <c r="K598" s="509"/>
      <c r="L598" s="509"/>
    </row>
    <row r="599" spans="1:12" s="146" customFormat="1">
      <c r="A599" s="656"/>
      <c r="B599" s="659"/>
      <c r="C599" s="470">
        <v>4221</v>
      </c>
      <c r="D599" s="219" t="s">
        <v>46</v>
      </c>
      <c r="E599" s="509"/>
      <c r="F599" s="509"/>
      <c r="G599" s="509"/>
      <c r="H599" s="509">
        <f t="shared" si="70"/>
        <v>0</v>
      </c>
      <c r="I599" s="509">
        <f t="shared" si="69"/>
        <v>0</v>
      </c>
      <c r="J599" s="509"/>
      <c r="K599" s="509"/>
      <c r="L599" s="509"/>
    </row>
    <row r="600" spans="1:12" s="146" customFormat="1" ht="27">
      <c r="A600" s="656"/>
      <c r="B600" s="659"/>
      <c r="C600" s="470">
        <v>4222</v>
      </c>
      <c r="D600" s="219" t="s">
        <v>47</v>
      </c>
      <c r="E600" s="509"/>
      <c r="F600" s="509"/>
      <c r="G600" s="509"/>
      <c r="H600" s="509">
        <f t="shared" si="70"/>
        <v>0</v>
      </c>
      <c r="I600" s="509">
        <f t="shared" si="69"/>
        <v>0</v>
      </c>
      <c r="J600" s="509"/>
      <c r="K600" s="509"/>
      <c r="L600" s="509"/>
    </row>
    <row r="601" spans="1:12" s="214" customFormat="1" ht="14.25">
      <c r="A601" s="656"/>
      <c r="B601" s="659"/>
      <c r="C601" s="470">
        <v>4231</v>
      </c>
      <c r="D601" s="220" t="s">
        <v>48</v>
      </c>
      <c r="E601" s="509">
        <v>2455.9699999999998</v>
      </c>
      <c r="F601" s="509"/>
      <c r="G601" s="509"/>
      <c r="H601" s="509"/>
      <c r="I601" s="509"/>
      <c r="J601" s="509"/>
      <c r="K601" s="509"/>
      <c r="L601" s="509"/>
    </row>
    <row r="602" spans="1:12" s="214" customFormat="1" ht="16.5">
      <c r="A602" s="656"/>
      <c r="B602" s="659"/>
      <c r="C602" s="470">
        <v>4232</v>
      </c>
      <c r="D602" s="220" t="s">
        <v>49</v>
      </c>
      <c r="E602" s="509"/>
      <c r="F602" s="509"/>
      <c r="G602" s="509"/>
      <c r="H602" s="509"/>
      <c r="I602" s="509"/>
      <c r="J602" s="549"/>
      <c r="K602" s="509"/>
      <c r="L602" s="509"/>
    </row>
    <row r="603" spans="1:12" s="214" customFormat="1" ht="28.5">
      <c r="A603" s="656"/>
      <c r="B603" s="659"/>
      <c r="C603" s="470">
        <v>4233</v>
      </c>
      <c r="D603" s="220" t="s">
        <v>322</v>
      </c>
      <c r="E603" s="509"/>
      <c r="F603" s="509"/>
      <c r="G603" s="509"/>
      <c r="H603" s="509"/>
      <c r="I603" s="509"/>
      <c r="J603" s="549"/>
      <c r="K603" s="509"/>
      <c r="L603" s="509"/>
    </row>
    <row r="604" spans="1:12" s="214" customFormat="1" ht="14.25">
      <c r="A604" s="656"/>
      <c r="B604" s="659"/>
      <c r="C604" s="470">
        <v>4234</v>
      </c>
      <c r="D604" s="220" t="s">
        <v>50</v>
      </c>
      <c r="E604" s="508"/>
      <c r="F604" s="508"/>
      <c r="G604" s="508"/>
      <c r="H604" s="508"/>
      <c r="I604" s="508"/>
      <c r="J604" s="508"/>
      <c r="K604" s="508"/>
      <c r="L604" s="508"/>
    </row>
    <row r="605" spans="1:12" s="212" customFormat="1" ht="14.25">
      <c r="A605" s="656"/>
      <c r="B605" s="659"/>
      <c r="C605" s="470">
        <v>4235</v>
      </c>
      <c r="D605" s="220" t="s">
        <v>51</v>
      </c>
      <c r="E605" s="508"/>
      <c r="F605" s="508"/>
      <c r="G605" s="508"/>
      <c r="H605" s="508"/>
      <c r="I605" s="508"/>
      <c r="J605" s="508"/>
      <c r="K605" s="508"/>
      <c r="L605" s="508"/>
    </row>
    <row r="606" spans="1:12" s="214" customFormat="1" ht="28.5">
      <c r="A606" s="656"/>
      <c r="B606" s="659"/>
      <c r="C606" s="470">
        <v>4236</v>
      </c>
      <c r="D606" s="220" t="s">
        <v>52</v>
      </c>
      <c r="E606" s="508"/>
      <c r="F606" s="508"/>
      <c r="G606" s="508"/>
      <c r="H606" s="508"/>
      <c r="I606" s="508"/>
      <c r="J606" s="508"/>
      <c r="K606" s="508"/>
      <c r="L606" s="508"/>
    </row>
    <row r="607" spans="1:12" s="212" customFormat="1" ht="14.25">
      <c r="A607" s="656"/>
      <c r="B607" s="659"/>
      <c r="C607" s="470">
        <v>4237</v>
      </c>
      <c r="D607" s="220" t="s">
        <v>53</v>
      </c>
      <c r="E607" s="508"/>
      <c r="F607" s="508"/>
      <c r="G607" s="508"/>
      <c r="H607" s="508"/>
      <c r="I607" s="508"/>
      <c r="J607" s="508"/>
      <c r="K607" s="508"/>
      <c r="L607" s="508"/>
    </row>
    <row r="608" spans="1:12" s="212" customFormat="1" ht="28.5">
      <c r="A608" s="656"/>
      <c r="B608" s="659"/>
      <c r="C608" s="470">
        <v>4239</v>
      </c>
      <c r="D608" s="218" t="s">
        <v>54</v>
      </c>
      <c r="E608" s="510"/>
      <c r="F608" s="510"/>
      <c r="G608" s="510"/>
      <c r="H608" s="510"/>
      <c r="I608" s="510"/>
      <c r="J608" s="510"/>
      <c r="K608" s="510"/>
      <c r="L608" s="510"/>
    </row>
    <row r="609" spans="1:12" s="212" customFormat="1" ht="14.25">
      <c r="A609" s="656"/>
      <c r="B609" s="659"/>
      <c r="C609" s="470">
        <v>4241</v>
      </c>
      <c r="D609" s="220" t="s">
        <v>55</v>
      </c>
      <c r="E609" s="508"/>
      <c r="F609" s="508"/>
      <c r="G609" s="508"/>
      <c r="H609" s="508"/>
      <c r="I609" s="508"/>
      <c r="J609" s="508"/>
      <c r="K609" s="508"/>
      <c r="L609" s="508"/>
    </row>
    <row r="610" spans="1:12" s="212" customFormat="1" ht="28.5">
      <c r="A610" s="656"/>
      <c r="B610" s="659"/>
      <c r="C610" s="470">
        <v>4251</v>
      </c>
      <c r="D610" s="218" t="s">
        <v>56</v>
      </c>
      <c r="E610" s="510"/>
      <c r="F610" s="510"/>
      <c r="G610" s="510"/>
      <c r="H610" s="510">
        <f t="shared" si="70"/>
        <v>0</v>
      </c>
      <c r="I610" s="510">
        <f t="shared" ref="I610:I639" si="71">G610-E610</f>
        <v>0</v>
      </c>
      <c r="J610" s="510"/>
      <c r="K610" s="510"/>
      <c r="L610" s="510"/>
    </row>
    <row r="611" spans="1:12" s="212" customFormat="1" ht="28.5">
      <c r="A611" s="656"/>
      <c r="B611" s="659"/>
      <c r="C611" s="472">
        <v>4252</v>
      </c>
      <c r="D611" s="426" t="s">
        <v>57</v>
      </c>
      <c r="E611" s="548">
        <f>E613+E614</f>
        <v>0</v>
      </c>
      <c r="F611" s="548">
        <f>F613+F614</f>
        <v>0</v>
      </c>
      <c r="G611" s="548">
        <f>G613+G614</f>
        <v>0</v>
      </c>
      <c r="H611" s="548">
        <f t="shared" si="70"/>
        <v>0</v>
      </c>
      <c r="I611" s="548">
        <f t="shared" si="71"/>
        <v>0</v>
      </c>
      <c r="J611" s="548"/>
      <c r="K611" s="548">
        <f>K613+K614</f>
        <v>0</v>
      </c>
      <c r="L611" s="548">
        <f>L613+L614</f>
        <v>0</v>
      </c>
    </row>
    <row r="612" spans="1:12" s="212" customFormat="1">
      <c r="A612" s="656"/>
      <c r="B612" s="659"/>
      <c r="C612" s="470"/>
      <c r="D612" s="219" t="s">
        <v>71</v>
      </c>
      <c r="E612" s="510"/>
      <c r="F612" s="510"/>
      <c r="G612" s="510"/>
      <c r="H612" s="510">
        <f t="shared" si="70"/>
        <v>0</v>
      </c>
      <c r="I612" s="510">
        <f t="shared" si="71"/>
        <v>0</v>
      </c>
      <c r="J612" s="510"/>
      <c r="K612" s="510"/>
      <c r="L612" s="510"/>
    </row>
    <row r="613" spans="1:12" s="214" customFormat="1" ht="27">
      <c r="A613" s="656"/>
      <c r="B613" s="659"/>
      <c r="C613" s="470"/>
      <c r="D613" s="226" t="s">
        <v>58</v>
      </c>
      <c r="E613" s="510"/>
      <c r="F613" s="510"/>
      <c r="G613" s="510"/>
      <c r="H613" s="510">
        <f t="shared" si="70"/>
        <v>0</v>
      </c>
      <c r="I613" s="510">
        <f t="shared" si="71"/>
        <v>0</v>
      </c>
      <c r="J613" s="510"/>
      <c r="K613" s="510"/>
      <c r="L613" s="510"/>
    </row>
    <row r="614" spans="1:12" s="214" customFormat="1" ht="27">
      <c r="A614" s="656"/>
      <c r="B614" s="659"/>
      <c r="C614" s="470"/>
      <c r="D614" s="226" t="s">
        <v>59</v>
      </c>
      <c r="E614" s="510"/>
      <c r="F614" s="510"/>
      <c r="G614" s="510"/>
      <c r="H614" s="510">
        <f t="shared" si="70"/>
        <v>0</v>
      </c>
      <c r="I614" s="510">
        <f t="shared" si="71"/>
        <v>0</v>
      </c>
      <c r="J614" s="510"/>
      <c r="K614" s="510"/>
      <c r="L614" s="510"/>
    </row>
    <row r="615" spans="1:12" s="214" customFormat="1" ht="14.25">
      <c r="A615" s="656"/>
      <c r="B615" s="659"/>
      <c r="C615" s="472">
        <v>4261</v>
      </c>
      <c r="D615" s="426" t="s">
        <v>60</v>
      </c>
      <c r="E615" s="548">
        <f>E617+E618</f>
        <v>0</v>
      </c>
      <c r="F615" s="548">
        <f>F617+F618</f>
        <v>0</v>
      </c>
      <c r="G615" s="548">
        <f>G617+G618</f>
        <v>0</v>
      </c>
      <c r="H615" s="548">
        <f t="shared" si="70"/>
        <v>0</v>
      </c>
      <c r="I615" s="548">
        <f t="shared" si="71"/>
        <v>0</v>
      </c>
      <c r="J615" s="548"/>
      <c r="K615" s="548">
        <f>K617+K618</f>
        <v>0</v>
      </c>
      <c r="L615" s="548">
        <f>L617+L618</f>
        <v>0</v>
      </c>
    </row>
    <row r="616" spans="1:12" s="214" customFormat="1">
      <c r="A616" s="656"/>
      <c r="B616" s="659"/>
      <c r="C616" s="470"/>
      <c r="D616" s="219" t="s">
        <v>71</v>
      </c>
      <c r="E616" s="508"/>
      <c r="F616" s="508"/>
      <c r="G616" s="508"/>
      <c r="H616" s="508">
        <f t="shared" si="70"/>
        <v>0</v>
      </c>
      <c r="I616" s="508">
        <f t="shared" si="71"/>
        <v>0</v>
      </c>
      <c r="J616" s="508"/>
      <c r="K616" s="508"/>
      <c r="L616" s="508"/>
    </row>
    <row r="617" spans="1:12" s="214" customFormat="1">
      <c r="A617" s="656"/>
      <c r="B617" s="659"/>
      <c r="C617" s="470"/>
      <c r="D617" s="219" t="s">
        <v>61</v>
      </c>
      <c r="E617" s="508"/>
      <c r="F617" s="508"/>
      <c r="G617" s="508"/>
      <c r="H617" s="508">
        <f t="shared" si="70"/>
        <v>0</v>
      </c>
      <c r="I617" s="508">
        <f t="shared" si="71"/>
        <v>0</v>
      </c>
      <c r="J617" s="508"/>
      <c r="K617" s="508"/>
      <c r="L617" s="508"/>
    </row>
    <row r="618" spans="1:12" s="214" customFormat="1">
      <c r="A618" s="656"/>
      <c r="B618" s="659"/>
      <c r="C618" s="470"/>
      <c r="D618" s="219" t="s">
        <v>62</v>
      </c>
      <c r="E618" s="508"/>
      <c r="F618" s="508"/>
      <c r="G618" s="508"/>
      <c r="H618" s="508">
        <f t="shared" si="70"/>
        <v>0</v>
      </c>
      <c r="I618" s="508">
        <f t="shared" si="71"/>
        <v>0</v>
      </c>
      <c r="J618" s="508"/>
      <c r="K618" s="508"/>
      <c r="L618" s="508"/>
    </row>
    <row r="619" spans="1:12" s="214" customFormat="1" ht="14.25">
      <c r="A619" s="656"/>
      <c r="B619" s="659"/>
      <c r="C619" s="470">
        <v>4262</v>
      </c>
      <c r="D619" s="220" t="s">
        <v>288</v>
      </c>
      <c r="E619" s="508"/>
      <c r="F619" s="508"/>
      <c r="G619" s="508"/>
      <c r="H619" s="508">
        <f t="shared" si="70"/>
        <v>0</v>
      </c>
      <c r="I619" s="508">
        <f t="shared" si="71"/>
        <v>0</v>
      </c>
      <c r="J619" s="508"/>
      <c r="K619" s="508"/>
      <c r="L619" s="508"/>
    </row>
    <row r="620" spans="1:12" s="214" customFormat="1" ht="14.25">
      <c r="A620" s="656"/>
      <c r="B620" s="659"/>
      <c r="C620" s="470">
        <v>4264</v>
      </c>
      <c r="D620" s="220" t="s">
        <v>287</v>
      </c>
      <c r="E620" s="508"/>
      <c r="F620" s="508"/>
      <c r="G620" s="508"/>
      <c r="H620" s="508">
        <f t="shared" si="70"/>
        <v>0</v>
      </c>
      <c r="I620" s="508">
        <f t="shared" si="71"/>
        <v>0</v>
      </c>
      <c r="J620" s="508"/>
      <c r="K620" s="508"/>
      <c r="L620" s="508"/>
    </row>
    <row r="621" spans="1:12" s="214" customFormat="1" ht="22.5" customHeight="1">
      <c r="A621" s="656"/>
      <c r="B621" s="659"/>
      <c r="C621" s="473">
        <v>4266</v>
      </c>
      <c r="D621" s="454" t="s">
        <v>363</v>
      </c>
      <c r="E621" s="508"/>
      <c r="F621" s="508"/>
      <c r="G621" s="508"/>
      <c r="H621" s="508">
        <f t="shared" si="70"/>
        <v>0</v>
      </c>
      <c r="I621" s="508">
        <f t="shared" si="71"/>
        <v>0</v>
      </c>
      <c r="J621" s="508"/>
      <c r="K621" s="508"/>
      <c r="L621" s="508"/>
    </row>
    <row r="622" spans="1:12" s="214" customFormat="1" ht="28.5">
      <c r="A622" s="656"/>
      <c r="B622" s="659"/>
      <c r="C622" s="470">
        <v>4267</v>
      </c>
      <c r="D622" s="220" t="s">
        <v>289</v>
      </c>
      <c r="E622" s="508"/>
      <c r="F622" s="508"/>
      <c r="G622" s="508"/>
      <c r="H622" s="508">
        <f t="shared" si="70"/>
        <v>0</v>
      </c>
      <c r="I622" s="508">
        <f t="shared" si="71"/>
        <v>0</v>
      </c>
      <c r="J622" s="508"/>
      <c r="K622" s="508"/>
      <c r="L622" s="508"/>
    </row>
    <row r="623" spans="1:12" s="214" customFormat="1" ht="14.25">
      <c r="A623" s="656"/>
      <c r="B623" s="659"/>
      <c r="C623" s="470">
        <v>4269</v>
      </c>
      <c r="D623" s="220" t="s">
        <v>63</v>
      </c>
      <c r="E623" s="508"/>
      <c r="F623" s="508"/>
      <c r="G623" s="508"/>
      <c r="H623" s="508">
        <f t="shared" si="70"/>
        <v>0</v>
      </c>
      <c r="I623" s="508">
        <f t="shared" si="71"/>
        <v>0</v>
      </c>
      <c r="J623" s="508"/>
      <c r="K623" s="508"/>
      <c r="L623" s="508"/>
    </row>
    <row r="624" spans="1:12" s="214" customFormat="1" ht="42.75">
      <c r="A624" s="656"/>
      <c r="B624" s="659"/>
      <c r="C624" s="470">
        <v>4511</v>
      </c>
      <c r="D624" s="218" t="s">
        <v>64</v>
      </c>
      <c r="E624" s="508"/>
      <c r="F624" s="508"/>
      <c r="G624" s="508"/>
      <c r="H624" s="508">
        <f t="shared" si="70"/>
        <v>0</v>
      </c>
      <c r="I624" s="508">
        <f t="shared" si="71"/>
        <v>0</v>
      </c>
      <c r="J624" s="508"/>
      <c r="K624" s="508"/>
      <c r="L624" s="508"/>
    </row>
    <row r="625" spans="1:12" s="216" customFormat="1" ht="42.75">
      <c r="A625" s="656"/>
      <c r="B625" s="659"/>
      <c r="C625" s="470">
        <v>4621</v>
      </c>
      <c r="D625" s="218" t="s">
        <v>65</v>
      </c>
      <c r="E625" s="508"/>
      <c r="F625" s="508"/>
      <c r="G625" s="508"/>
      <c r="H625" s="508">
        <f t="shared" si="70"/>
        <v>0</v>
      </c>
      <c r="I625" s="508">
        <f t="shared" si="71"/>
        <v>0</v>
      </c>
      <c r="J625" s="550"/>
      <c r="K625" s="508"/>
      <c r="L625" s="508"/>
    </row>
    <row r="626" spans="1:12" s="216" customFormat="1" ht="42.75">
      <c r="A626" s="656"/>
      <c r="B626" s="659"/>
      <c r="C626" s="470">
        <v>4631</v>
      </c>
      <c r="D626" s="218" t="s">
        <v>321</v>
      </c>
      <c r="E626" s="508"/>
      <c r="F626" s="508"/>
      <c r="G626" s="508"/>
      <c r="H626" s="508">
        <f t="shared" si="70"/>
        <v>0</v>
      </c>
      <c r="I626" s="508">
        <f t="shared" si="71"/>
        <v>0</v>
      </c>
      <c r="J626" s="550"/>
      <c r="K626" s="508"/>
      <c r="L626" s="508"/>
    </row>
    <row r="627" spans="1:12" s="216" customFormat="1" ht="21.75" customHeight="1">
      <c r="A627" s="656"/>
      <c r="B627" s="659"/>
      <c r="C627" s="470">
        <v>4632</v>
      </c>
      <c r="D627" s="218" t="s">
        <v>231</v>
      </c>
      <c r="E627" s="508"/>
      <c r="F627" s="508"/>
      <c r="G627" s="508"/>
      <c r="H627" s="508">
        <f t="shared" si="70"/>
        <v>0</v>
      </c>
      <c r="I627" s="508">
        <f t="shared" si="71"/>
        <v>0</v>
      </c>
      <c r="J627" s="508"/>
      <c r="K627" s="508"/>
      <c r="L627" s="508"/>
    </row>
    <row r="628" spans="1:12" s="216" customFormat="1" ht="48.75" customHeight="1">
      <c r="A628" s="656"/>
      <c r="B628" s="659"/>
      <c r="C628" s="473">
        <v>4638</v>
      </c>
      <c r="D628" s="454" t="s">
        <v>364</v>
      </c>
      <c r="E628" s="508"/>
      <c r="F628" s="508"/>
      <c r="G628" s="508"/>
      <c r="H628" s="508">
        <f t="shared" si="70"/>
        <v>0</v>
      </c>
      <c r="I628" s="508">
        <f t="shared" si="71"/>
        <v>0</v>
      </c>
      <c r="J628" s="508"/>
      <c r="K628" s="508"/>
      <c r="L628" s="508"/>
    </row>
    <row r="629" spans="1:12" s="216" customFormat="1" ht="14.25">
      <c r="A629" s="656"/>
      <c r="B629" s="659"/>
      <c r="C629" s="470" t="s">
        <v>327</v>
      </c>
      <c r="D629" s="218" t="s">
        <v>328</v>
      </c>
      <c r="E629" s="508"/>
      <c r="F629" s="508"/>
      <c r="G629" s="508"/>
      <c r="H629" s="508">
        <f t="shared" si="70"/>
        <v>0</v>
      </c>
      <c r="I629" s="508">
        <f t="shared" si="71"/>
        <v>0</v>
      </c>
      <c r="J629" s="508"/>
      <c r="K629" s="508"/>
      <c r="L629" s="508"/>
    </row>
    <row r="630" spans="1:12" s="216" customFormat="1" ht="14.25">
      <c r="A630" s="656"/>
      <c r="B630" s="659"/>
      <c r="C630" s="470">
        <v>4729</v>
      </c>
      <c r="D630" s="220" t="s">
        <v>66</v>
      </c>
      <c r="E630" s="508">
        <v>1226.95</v>
      </c>
      <c r="F630" s="508"/>
      <c r="G630" s="508"/>
      <c r="H630" s="508"/>
      <c r="I630" s="508"/>
      <c r="J630" s="551"/>
      <c r="K630" s="508"/>
      <c r="L630" s="508"/>
    </row>
    <row r="631" spans="1:12" s="216" customFormat="1" ht="14.25">
      <c r="A631" s="656"/>
      <c r="B631" s="659"/>
      <c r="C631" s="470">
        <v>4822</v>
      </c>
      <c r="D631" s="220" t="s">
        <v>67</v>
      </c>
      <c r="E631" s="551"/>
      <c r="F631" s="551"/>
      <c r="G631" s="508"/>
      <c r="H631" s="508">
        <f t="shared" si="70"/>
        <v>0</v>
      </c>
      <c r="I631" s="508">
        <f t="shared" si="71"/>
        <v>0</v>
      </c>
      <c r="J631" s="551"/>
      <c r="K631" s="551"/>
      <c r="L631" s="551"/>
    </row>
    <row r="632" spans="1:12" s="216" customFormat="1" ht="14.25">
      <c r="A632" s="656"/>
      <c r="B632" s="659"/>
      <c r="C632" s="472">
        <v>4823</v>
      </c>
      <c r="D632" s="426" t="s">
        <v>68</v>
      </c>
      <c r="E632" s="548">
        <f>E634+E635+E636</f>
        <v>1300.81</v>
      </c>
      <c r="F632" s="548">
        <f>F634+F635+F636</f>
        <v>0</v>
      </c>
      <c r="G632" s="548">
        <f>G634+G635+G636</f>
        <v>0</v>
      </c>
      <c r="H632" s="548">
        <f t="shared" si="70"/>
        <v>0</v>
      </c>
      <c r="I632" s="548">
        <f t="shared" si="71"/>
        <v>-1300.81</v>
      </c>
      <c r="J632" s="548"/>
      <c r="K632" s="548">
        <f>K634+K635+K636</f>
        <v>0</v>
      </c>
      <c r="L632" s="548">
        <f>L634+L635+L636</f>
        <v>0</v>
      </c>
    </row>
    <row r="633" spans="1:12" s="216" customFormat="1" ht="14.25">
      <c r="A633" s="656"/>
      <c r="B633" s="659"/>
      <c r="C633" s="470"/>
      <c r="D633" s="219" t="s">
        <v>71</v>
      </c>
      <c r="E633" s="551"/>
      <c r="F633" s="551"/>
      <c r="G633" s="508"/>
      <c r="H633" s="508">
        <f t="shared" si="70"/>
        <v>0</v>
      </c>
      <c r="I633" s="508">
        <f t="shared" si="71"/>
        <v>0</v>
      </c>
      <c r="J633" s="551"/>
      <c r="K633" s="551"/>
      <c r="L633" s="551"/>
    </row>
    <row r="634" spans="1:12" s="214" customFormat="1" ht="27">
      <c r="A634" s="656"/>
      <c r="B634" s="659"/>
      <c r="C634" s="470"/>
      <c r="D634" s="219" t="s">
        <v>230</v>
      </c>
      <c r="E634" s="510"/>
      <c r="F634" s="508"/>
      <c r="G634" s="508"/>
      <c r="H634" s="508"/>
      <c r="I634" s="508"/>
      <c r="J634" s="551"/>
      <c r="K634" s="508"/>
      <c r="L634" s="508"/>
    </row>
    <row r="635" spans="1:12" ht="27.95" customHeight="1">
      <c r="A635" s="656"/>
      <c r="B635" s="659"/>
      <c r="C635" s="470"/>
      <c r="D635" s="219" t="s">
        <v>228</v>
      </c>
      <c r="E635" s="510">
        <v>1300.81</v>
      </c>
      <c r="F635" s="508"/>
      <c r="G635" s="508"/>
      <c r="H635" s="508"/>
      <c r="I635" s="508"/>
      <c r="J635" s="551"/>
      <c r="K635" s="508"/>
      <c r="L635" s="508"/>
    </row>
    <row r="636" spans="1:12" ht="14.25">
      <c r="A636" s="656"/>
      <c r="B636" s="659"/>
      <c r="C636" s="470"/>
      <c r="D636" s="219" t="s">
        <v>229</v>
      </c>
      <c r="E636" s="510"/>
      <c r="F636" s="508"/>
      <c r="G636" s="508"/>
      <c r="H636" s="508"/>
      <c r="I636" s="508"/>
      <c r="J636" s="551"/>
      <c r="K636" s="551"/>
      <c r="L636" s="551"/>
    </row>
    <row r="637" spans="1:12" ht="31.5" customHeight="1">
      <c r="A637" s="656"/>
      <c r="B637" s="659"/>
      <c r="C637" s="473" t="s">
        <v>362</v>
      </c>
      <c r="D637" s="454" t="s">
        <v>384</v>
      </c>
      <c r="E637" s="551"/>
      <c r="F637" s="551"/>
      <c r="G637" s="508"/>
      <c r="H637" s="508">
        <f t="shared" si="70"/>
        <v>0</v>
      </c>
      <c r="I637" s="508">
        <f t="shared" si="71"/>
        <v>0</v>
      </c>
      <c r="J637" s="551"/>
      <c r="K637" s="551"/>
      <c r="L637" s="551"/>
    </row>
    <row r="638" spans="1:12" s="229" customFormat="1" ht="14.25">
      <c r="A638" s="656"/>
      <c r="B638" s="659"/>
      <c r="C638" s="470">
        <v>4861</v>
      </c>
      <c r="D638" s="220" t="s">
        <v>69</v>
      </c>
      <c r="E638" s="551"/>
      <c r="F638" s="551"/>
      <c r="G638" s="508"/>
      <c r="H638" s="508">
        <f t="shared" si="70"/>
        <v>0</v>
      </c>
      <c r="I638" s="508">
        <f t="shared" si="71"/>
        <v>0</v>
      </c>
      <c r="J638" s="551"/>
      <c r="K638" s="551"/>
      <c r="L638" s="551"/>
    </row>
    <row r="639" spans="1:12" ht="14.25">
      <c r="A639" s="657"/>
      <c r="B639" s="660"/>
      <c r="C639" s="470">
        <v>4891</v>
      </c>
      <c r="D639" s="220" t="s">
        <v>70</v>
      </c>
      <c r="E639" s="508"/>
      <c r="F639" s="508"/>
      <c r="G639" s="508"/>
      <c r="H639" s="508">
        <f t="shared" si="70"/>
        <v>0</v>
      </c>
      <c r="I639" s="508">
        <f t="shared" si="71"/>
        <v>0</v>
      </c>
      <c r="J639" s="508"/>
      <c r="K639" s="508"/>
      <c r="L639" s="508"/>
    </row>
    <row r="640" spans="1:12" s="25" customFormat="1" ht="28.5">
      <c r="A640" s="651" t="s">
        <v>378</v>
      </c>
      <c r="B640" s="651"/>
      <c r="C640" s="230"/>
      <c r="D640" s="34" t="s">
        <v>72</v>
      </c>
      <c r="E640" s="552">
        <f t="shared" ref="E640:F640" si="72">SUM(E641:E649)</f>
        <v>0</v>
      </c>
      <c r="F640" s="552">
        <f t="shared" si="72"/>
        <v>0</v>
      </c>
      <c r="G640" s="552">
        <f>SUM(G641:G649)</f>
        <v>0</v>
      </c>
      <c r="H640" s="552">
        <f t="shared" ref="H640:L640" si="73">SUM(H641:H649)</f>
        <v>0</v>
      </c>
      <c r="I640" s="552">
        <f t="shared" si="73"/>
        <v>0</v>
      </c>
      <c r="J640" s="552">
        <f t="shared" si="73"/>
        <v>0</v>
      </c>
      <c r="K640" s="552">
        <f t="shared" si="73"/>
        <v>0</v>
      </c>
      <c r="L640" s="552">
        <f t="shared" si="73"/>
        <v>0</v>
      </c>
    </row>
    <row r="641" spans="1:12" s="18" customFormat="1" ht="23.25" customHeight="1">
      <c r="A641" s="599" t="s">
        <v>379</v>
      </c>
      <c r="B641" s="599" t="s">
        <v>380</v>
      </c>
      <c r="C641" s="231"/>
      <c r="D641" s="15" t="s">
        <v>71</v>
      </c>
      <c r="E641" s="553"/>
      <c r="F641" s="553"/>
      <c r="G641" s="553"/>
      <c r="H641" s="553">
        <f t="shared" ref="H641:H649" si="74">+G641-F641</f>
        <v>0</v>
      </c>
      <c r="I641" s="349">
        <f t="shared" ref="I641:I649" si="75">G641-E641</f>
        <v>0</v>
      </c>
      <c r="J641" s="553"/>
      <c r="K641" s="553"/>
      <c r="L641" s="553"/>
    </row>
    <row r="642" spans="1:12" s="18" customFormat="1" ht="28.5">
      <c r="A642" s="652">
        <v>1080</v>
      </c>
      <c r="B642" s="652">
        <v>11007</v>
      </c>
      <c r="C642" s="231">
        <v>5111</v>
      </c>
      <c r="D642" s="16" t="s">
        <v>424</v>
      </c>
      <c r="E642" s="553"/>
      <c r="F642" s="553"/>
      <c r="G642" s="553"/>
      <c r="H642" s="349">
        <f t="shared" si="74"/>
        <v>0</v>
      </c>
      <c r="I642" s="349">
        <f t="shared" si="75"/>
        <v>0</v>
      </c>
      <c r="J642" s="553"/>
      <c r="K642" s="553"/>
      <c r="L642" s="553"/>
    </row>
    <row r="643" spans="1:12" s="18" customFormat="1" ht="28.5">
      <c r="A643" s="653"/>
      <c r="B643" s="653"/>
      <c r="C643" s="231">
        <v>5112</v>
      </c>
      <c r="D643" s="16" t="s">
        <v>425</v>
      </c>
      <c r="E643" s="553"/>
      <c r="F643" s="553"/>
      <c r="G643" s="553"/>
      <c r="H643" s="349">
        <f t="shared" si="74"/>
        <v>0</v>
      </c>
      <c r="I643" s="349">
        <f t="shared" si="75"/>
        <v>0</v>
      </c>
      <c r="J643" s="553"/>
      <c r="K643" s="553"/>
      <c r="L643" s="553"/>
    </row>
    <row r="644" spans="1:12" s="18" customFormat="1" ht="13.5" customHeight="1">
      <c r="A644" s="653"/>
      <c r="B644" s="653"/>
      <c r="C644" s="231" t="s">
        <v>426</v>
      </c>
      <c r="D644" s="16" t="s">
        <v>421</v>
      </c>
      <c r="E644" s="553"/>
      <c r="F644" s="553"/>
      <c r="G644" s="553"/>
      <c r="H644" s="349">
        <f t="shared" si="74"/>
        <v>0</v>
      </c>
      <c r="I644" s="349">
        <f t="shared" si="75"/>
        <v>0</v>
      </c>
      <c r="J644" s="553"/>
      <c r="K644" s="553"/>
      <c r="L644" s="553"/>
    </row>
    <row r="645" spans="1:12" s="18" customFormat="1" ht="14.25">
      <c r="A645" s="653"/>
      <c r="B645" s="653"/>
      <c r="C645" s="231">
        <v>5121</v>
      </c>
      <c r="D645" s="218" t="s">
        <v>73</v>
      </c>
      <c r="E645" s="553"/>
      <c r="F645" s="553"/>
      <c r="G645" s="553"/>
      <c r="H645" s="349">
        <f t="shared" si="74"/>
        <v>0</v>
      </c>
      <c r="I645" s="349">
        <f t="shared" si="75"/>
        <v>0</v>
      </c>
      <c r="J645" s="553"/>
      <c r="K645" s="553"/>
      <c r="L645" s="553"/>
    </row>
    <row r="646" spans="1:12" s="31" customFormat="1" ht="15.75" customHeight="1">
      <c r="A646" s="653"/>
      <c r="B646" s="653"/>
      <c r="C646" s="208">
        <v>5122</v>
      </c>
      <c r="D646" s="19" t="s">
        <v>74</v>
      </c>
      <c r="E646" s="554"/>
      <c r="F646" s="554"/>
      <c r="G646" s="349"/>
      <c r="H646" s="349">
        <f t="shared" si="74"/>
        <v>0</v>
      </c>
      <c r="I646" s="349">
        <f t="shared" si="75"/>
        <v>0</v>
      </c>
      <c r="J646" s="554"/>
      <c r="K646" s="349"/>
      <c r="L646" s="349"/>
    </row>
    <row r="647" spans="1:12" s="31" customFormat="1" ht="15.75" customHeight="1">
      <c r="A647" s="653"/>
      <c r="B647" s="653"/>
      <c r="C647" s="208">
        <v>5129</v>
      </c>
      <c r="D647" s="19" t="s">
        <v>75</v>
      </c>
      <c r="E647" s="554"/>
      <c r="F647" s="554"/>
      <c r="G647" s="349"/>
      <c r="H647" s="349">
        <f t="shared" si="74"/>
        <v>0</v>
      </c>
      <c r="I647" s="349">
        <f t="shared" si="75"/>
        <v>0</v>
      </c>
      <c r="J647" s="554"/>
      <c r="K647" s="349"/>
      <c r="L647" s="349"/>
    </row>
    <row r="648" spans="1:12" s="31" customFormat="1" ht="14.25">
      <c r="A648" s="653"/>
      <c r="B648" s="653"/>
      <c r="C648" s="208">
        <v>5132</v>
      </c>
      <c r="D648" s="19" t="s">
        <v>76</v>
      </c>
      <c r="E648" s="554"/>
      <c r="F648" s="554"/>
      <c r="G648" s="349"/>
      <c r="H648" s="349">
        <f t="shared" si="74"/>
        <v>0</v>
      </c>
      <c r="I648" s="349">
        <f t="shared" si="75"/>
        <v>0</v>
      </c>
      <c r="J648" s="554"/>
      <c r="K648" s="349"/>
      <c r="L648" s="349"/>
    </row>
    <row r="649" spans="1:12" s="31" customFormat="1" ht="15.75" customHeight="1">
      <c r="A649" s="654"/>
      <c r="B649" s="654"/>
      <c r="C649" s="208" t="s">
        <v>427</v>
      </c>
      <c r="D649" s="19" t="s">
        <v>428</v>
      </c>
      <c r="E649" s="554"/>
      <c r="F649" s="554"/>
      <c r="G649" s="349"/>
      <c r="H649" s="349">
        <f t="shared" si="74"/>
        <v>0</v>
      </c>
      <c r="I649" s="349">
        <f t="shared" si="75"/>
        <v>0</v>
      </c>
      <c r="J649" s="554"/>
      <c r="K649" s="349"/>
      <c r="L649" s="349"/>
    </row>
    <row r="650" spans="1:12" s="146" customFormat="1" ht="14.25" customHeight="1">
      <c r="A650" s="655" t="s">
        <v>420</v>
      </c>
      <c r="B650" s="658" t="s">
        <v>513</v>
      </c>
      <c r="C650" s="464"/>
      <c r="D650" s="218" t="s">
        <v>232</v>
      </c>
      <c r="E650" s="555">
        <v>63</v>
      </c>
      <c r="F650" s="555">
        <v>67</v>
      </c>
      <c r="G650" s="555">
        <v>67</v>
      </c>
      <c r="H650" s="555">
        <f>+G650-F650</f>
        <v>0</v>
      </c>
      <c r="I650" s="555">
        <f t="shared" ref="I650:I654" si="76">G650-E650</f>
        <v>4</v>
      </c>
      <c r="J650" s="555"/>
      <c r="K650" s="555">
        <v>67</v>
      </c>
      <c r="L650" s="555">
        <v>67</v>
      </c>
    </row>
    <row r="651" spans="1:12" s="146" customFormat="1" ht="13.5" customHeight="1">
      <c r="A651" s="656"/>
      <c r="B651" s="659"/>
      <c r="C651" s="465"/>
      <c r="D651" s="219"/>
      <c r="E651" s="555"/>
      <c r="F651" s="555"/>
      <c r="G651" s="556"/>
      <c r="H651" s="556">
        <f>+G651-F651</f>
        <v>0</v>
      </c>
      <c r="I651" s="556">
        <f t="shared" si="76"/>
        <v>0</v>
      </c>
      <c r="J651" s="556"/>
      <c r="K651" s="556"/>
      <c r="L651" s="556"/>
    </row>
    <row r="652" spans="1:12" s="146" customFormat="1" ht="14.25" customHeight="1">
      <c r="A652" s="656"/>
      <c r="B652" s="659"/>
      <c r="C652" s="465"/>
      <c r="D652" s="220" t="s">
        <v>31</v>
      </c>
      <c r="E652" s="555">
        <v>1</v>
      </c>
      <c r="F652" s="555">
        <v>1</v>
      </c>
      <c r="G652" s="556">
        <v>1</v>
      </c>
      <c r="H652" s="556">
        <f>+G652-F652</f>
        <v>0</v>
      </c>
      <c r="I652" s="556">
        <f t="shared" si="76"/>
        <v>0</v>
      </c>
      <c r="J652" s="556"/>
      <c r="K652" s="556">
        <v>1</v>
      </c>
      <c r="L652" s="556">
        <v>1</v>
      </c>
    </row>
    <row r="653" spans="1:12" s="213" customFormat="1" ht="14.25" customHeight="1">
      <c r="A653" s="656"/>
      <c r="B653" s="659"/>
      <c r="C653" s="465"/>
      <c r="D653" s="219"/>
      <c r="E653" s="509"/>
      <c r="F653" s="509"/>
      <c r="G653" s="509"/>
      <c r="H653" s="509">
        <f>+G653-F653</f>
        <v>0</v>
      </c>
      <c r="I653" s="509">
        <f t="shared" si="76"/>
        <v>0</v>
      </c>
      <c r="J653" s="509"/>
      <c r="K653" s="509"/>
      <c r="L653" s="509"/>
    </row>
    <row r="654" spans="1:12" s="212" customFormat="1" ht="14.25" customHeight="1">
      <c r="A654" s="656"/>
      <c r="B654" s="659"/>
      <c r="C654" s="466"/>
      <c r="D654" s="228" t="s">
        <v>32</v>
      </c>
      <c r="E654" s="547">
        <f>+E656+E720</f>
        <v>321504.79000000004</v>
      </c>
      <c r="F654" s="547">
        <f>+F656+F720</f>
        <v>382598.09999999992</v>
      </c>
      <c r="G654" s="547">
        <f>+G656+G720</f>
        <v>416394.7648</v>
      </c>
      <c r="H654" s="547">
        <f>+G654-F654</f>
        <v>33796.664800000086</v>
      </c>
      <c r="I654" s="547">
        <f t="shared" si="76"/>
        <v>94889.974799999967</v>
      </c>
      <c r="J654" s="547"/>
      <c r="K654" s="547">
        <f>+K656+K720</f>
        <v>394247.46480000002</v>
      </c>
      <c r="L654" s="547">
        <f>+L656+L720</f>
        <v>396025.96480000002</v>
      </c>
    </row>
    <row r="655" spans="1:12" s="212" customFormat="1" ht="14.25" customHeight="1">
      <c r="A655" s="656"/>
      <c r="B655" s="659"/>
      <c r="C655" s="467"/>
      <c r="D655" s="15" t="s">
        <v>330</v>
      </c>
      <c r="E655" s="509"/>
      <c r="F655" s="509"/>
      <c r="G655" s="509"/>
      <c r="H655" s="547"/>
      <c r="I655" s="547"/>
      <c r="J655" s="509"/>
      <c r="K655" s="509"/>
      <c r="L655" s="509"/>
    </row>
    <row r="656" spans="1:12" s="212" customFormat="1" ht="14.25" customHeight="1">
      <c r="A656" s="656"/>
      <c r="B656" s="659"/>
      <c r="C656" s="468"/>
      <c r="D656" s="221" t="s">
        <v>35</v>
      </c>
      <c r="E656" s="547">
        <f>E658+SUM(E664:E719)-E664-E669-E677-E691-E695-E712</f>
        <v>321504.79000000004</v>
      </c>
      <c r="F656" s="547">
        <f>F658+SUM(F664:F719)-F664-F669-F677-F691-F695-F712</f>
        <v>382598.09999999992</v>
      </c>
      <c r="G656" s="547">
        <f>G658+SUM(G664:G719)-G664-G669-G677-G691-G695-G712</f>
        <v>416394.7648</v>
      </c>
      <c r="H656" s="547">
        <f>+G656-F656</f>
        <v>33796.664800000086</v>
      </c>
      <c r="I656" s="547">
        <f t="shared" ref="I656:I678" si="77">G656-E656</f>
        <v>94889.974799999967</v>
      </c>
      <c r="J656" s="547"/>
      <c r="K656" s="547">
        <f>K658+SUM(K664:K719)-K664-K669-K677-K691-K695-K712</f>
        <v>394247.46480000002</v>
      </c>
      <c r="L656" s="547">
        <f>L658+SUM(L664:L719)-L664-L669-L677-L691-L695-L712</f>
        <v>396025.96480000002</v>
      </c>
    </row>
    <row r="657" spans="1:12" s="212" customFormat="1" ht="13.5" customHeight="1">
      <c r="A657" s="656"/>
      <c r="B657" s="659"/>
      <c r="C657" s="464"/>
      <c r="D657" s="219" t="s">
        <v>71</v>
      </c>
      <c r="E657" s="510"/>
      <c r="F657" s="510"/>
      <c r="G657" s="509"/>
      <c r="H657" s="509">
        <f t="shared" ref="H657:H729" si="78">+G657-F657</f>
        <v>0</v>
      </c>
      <c r="I657" s="510">
        <f t="shared" si="77"/>
        <v>0</v>
      </c>
      <c r="J657" s="510"/>
      <c r="K657" s="510"/>
      <c r="L657" s="510"/>
    </row>
    <row r="658" spans="1:12" s="212" customFormat="1" ht="14.25" customHeight="1">
      <c r="A658" s="656"/>
      <c r="B658" s="659"/>
      <c r="C658" s="469"/>
      <c r="D658" s="426" t="s">
        <v>408</v>
      </c>
      <c r="E658" s="548">
        <f>SUM(E660:E662)</f>
        <v>270878.84999999998</v>
      </c>
      <c r="F658" s="548">
        <f>SUM(F660:F662)</f>
        <v>320222</v>
      </c>
      <c r="G658" s="548">
        <f>SUM(G660:G662)</f>
        <v>372299.4</v>
      </c>
      <c r="H658" s="548">
        <f t="shared" si="78"/>
        <v>52077.400000000023</v>
      </c>
      <c r="I658" s="548">
        <f t="shared" si="77"/>
        <v>101420.55000000005</v>
      </c>
      <c r="J658" s="548"/>
      <c r="K658" s="548">
        <f>SUM(K660:K662)</f>
        <v>350152.10000000003</v>
      </c>
      <c r="L658" s="548">
        <f>SUM(L660:L662)</f>
        <v>351930.60000000003</v>
      </c>
    </row>
    <row r="659" spans="1:12" s="212" customFormat="1">
      <c r="A659" s="656"/>
      <c r="B659" s="659"/>
      <c r="C659" s="464"/>
      <c r="D659" s="219" t="s">
        <v>71</v>
      </c>
      <c r="E659" s="510"/>
      <c r="F659" s="510"/>
      <c r="G659" s="509"/>
      <c r="H659" s="509">
        <f t="shared" si="78"/>
        <v>0</v>
      </c>
      <c r="I659" s="510">
        <f t="shared" si="77"/>
        <v>0</v>
      </c>
      <c r="J659" s="510"/>
      <c r="K659" s="510"/>
      <c r="L659" s="510"/>
    </row>
    <row r="660" spans="1:12" s="212" customFormat="1" ht="28.5">
      <c r="A660" s="656"/>
      <c r="B660" s="659"/>
      <c r="C660" s="470" t="s">
        <v>224</v>
      </c>
      <c r="D660" s="222" t="s">
        <v>36</v>
      </c>
      <c r="E660" s="510">
        <v>239258.15</v>
      </c>
      <c r="F660" s="510">
        <v>300707.90000000002</v>
      </c>
      <c r="G660" s="510">
        <v>351791</v>
      </c>
      <c r="H660" s="510"/>
      <c r="I660" s="510"/>
      <c r="J660" s="510"/>
      <c r="K660" s="510">
        <v>329466.40000000002</v>
      </c>
      <c r="L660" s="510">
        <v>331136.3</v>
      </c>
    </row>
    <row r="661" spans="1:12" s="214" customFormat="1" ht="28.5">
      <c r="A661" s="656"/>
      <c r="B661" s="659"/>
      <c r="C661" s="470" t="s">
        <v>225</v>
      </c>
      <c r="D661" s="223" t="s">
        <v>37</v>
      </c>
      <c r="E661" s="510">
        <v>26654.2</v>
      </c>
      <c r="F661" s="510">
        <v>13196</v>
      </c>
      <c r="G661" s="510">
        <v>13425.9</v>
      </c>
      <c r="H661" s="510"/>
      <c r="I661" s="510"/>
      <c r="J661" s="510"/>
      <c r="K661" s="510">
        <v>13531.8</v>
      </c>
      <c r="L661" s="510">
        <v>13520.4</v>
      </c>
    </row>
    <row r="662" spans="1:12" s="214" customFormat="1" ht="42.75">
      <c r="A662" s="656"/>
      <c r="B662" s="659"/>
      <c r="C662" s="470" t="s">
        <v>226</v>
      </c>
      <c r="D662" s="223" t="s">
        <v>38</v>
      </c>
      <c r="E662" s="510">
        <v>4966.5</v>
      </c>
      <c r="F662" s="510">
        <v>6318.1</v>
      </c>
      <c r="G662" s="510">
        <v>7082.5</v>
      </c>
      <c r="H662" s="510"/>
      <c r="I662" s="510"/>
      <c r="J662" s="510"/>
      <c r="K662" s="510">
        <v>7153.9</v>
      </c>
      <c r="L662" s="510">
        <v>7273.9</v>
      </c>
    </row>
    <row r="663" spans="1:12" s="214" customFormat="1" ht="14.25">
      <c r="A663" s="656"/>
      <c r="B663" s="659"/>
      <c r="C663" s="471"/>
      <c r="D663" s="427"/>
      <c r="E663" s="511"/>
      <c r="F663" s="511"/>
      <c r="G663" s="511"/>
      <c r="H663" s="511">
        <f t="shared" si="78"/>
        <v>0</v>
      </c>
      <c r="I663" s="511">
        <f t="shared" si="77"/>
        <v>0</v>
      </c>
      <c r="J663" s="511"/>
      <c r="K663" s="511"/>
      <c r="L663" s="511"/>
    </row>
    <row r="664" spans="1:12" s="214" customFormat="1" ht="14.25">
      <c r="A664" s="656"/>
      <c r="B664" s="659"/>
      <c r="C664" s="472">
        <v>4212</v>
      </c>
      <c r="D664" s="426" t="s">
        <v>39</v>
      </c>
      <c r="E664" s="548">
        <f>E666+E667+E668</f>
        <v>8072.1</v>
      </c>
      <c r="F664" s="548">
        <f>F666+F667+F668</f>
        <v>16943.900000000001</v>
      </c>
      <c r="G664" s="548">
        <f>G666+G667+G668</f>
        <v>0</v>
      </c>
      <c r="H664" s="548">
        <f t="shared" si="78"/>
        <v>-16943.900000000001</v>
      </c>
      <c r="I664" s="548">
        <f t="shared" si="77"/>
        <v>-8072.1</v>
      </c>
      <c r="J664" s="548"/>
      <c r="K664" s="548">
        <f>K666+K667+K668</f>
        <v>0</v>
      </c>
      <c r="L664" s="548">
        <f>L666+L667+L668</f>
        <v>0</v>
      </c>
    </row>
    <row r="665" spans="1:12" s="214" customFormat="1">
      <c r="A665" s="656"/>
      <c r="B665" s="659"/>
      <c r="C665" s="470"/>
      <c r="D665" s="219" t="s">
        <v>71</v>
      </c>
      <c r="E665" s="508"/>
      <c r="F665" s="508"/>
      <c r="G665" s="508"/>
      <c r="H665" s="508">
        <f t="shared" si="78"/>
        <v>0</v>
      </c>
      <c r="I665" s="508">
        <f t="shared" si="77"/>
        <v>0</v>
      </c>
      <c r="J665" s="508"/>
      <c r="K665" s="508"/>
      <c r="L665" s="508"/>
    </row>
    <row r="666" spans="1:12" s="214" customFormat="1">
      <c r="A666" s="656"/>
      <c r="B666" s="659"/>
      <c r="C666" s="470"/>
      <c r="D666" s="219" t="s">
        <v>39</v>
      </c>
      <c r="E666" s="508">
        <v>4688.37</v>
      </c>
      <c r="F666" s="508">
        <v>11651.3</v>
      </c>
      <c r="G666" s="508"/>
      <c r="H666" s="508">
        <f t="shared" si="78"/>
        <v>-11651.3</v>
      </c>
      <c r="I666" s="508">
        <f t="shared" si="77"/>
        <v>-4688.37</v>
      </c>
      <c r="J666" s="508"/>
      <c r="K666" s="508"/>
      <c r="L666" s="508"/>
    </row>
    <row r="667" spans="1:12" s="214" customFormat="1" ht="27">
      <c r="A667" s="656"/>
      <c r="B667" s="659"/>
      <c r="C667" s="470"/>
      <c r="D667" s="219" t="s">
        <v>233</v>
      </c>
      <c r="E667" s="508"/>
      <c r="F667" s="508"/>
      <c r="G667" s="508"/>
      <c r="H667" s="508">
        <f t="shared" si="78"/>
        <v>0</v>
      </c>
      <c r="I667" s="508">
        <f t="shared" si="77"/>
        <v>0</v>
      </c>
      <c r="J667" s="508"/>
      <c r="K667" s="508"/>
      <c r="L667" s="508"/>
    </row>
    <row r="668" spans="1:12" s="214" customFormat="1">
      <c r="A668" s="656"/>
      <c r="B668" s="659"/>
      <c r="C668" s="470"/>
      <c r="D668" s="219" t="s">
        <v>332</v>
      </c>
      <c r="E668" s="508">
        <v>3383.73</v>
      </c>
      <c r="F668" s="508">
        <v>5292.6</v>
      </c>
      <c r="G668" s="508"/>
      <c r="H668" s="508">
        <f t="shared" si="78"/>
        <v>-5292.6</v>
      </c>
      <c r="I668" s="508">
        <f t="shared" si="77"/>
        <v>-3383.73</v>
      </c>
      <c r="J668" s="508"/>
      <c r="K668" s="508"/>
      <c r="L668" s="508"/>
    </row>
    <row r="669" spans="1:12" s="214" customFormat="1" ht="14.25">
      <c r="A669" s="656"/>
      <c r="B669" s="659"/>
      <c r="C669" s="472">
        <v>4213</v>
      </c>
      <c r="D669" s="426" t="s">
        <v>40</v>
      </c>
      <c r="E669" s="548">
        <f>E671+E672</f>
        <v>476.52</v>
      </c>
      <c r="F669" s="548">
        <f>F671+F672</f>
        <v>1108.9000000000001</v>
      </c>
      <c r="G669" s="548">
        <f>G671+G672</f>
        <v>0</v>
      </c>
      <c r="H669" s="548">
        <f t="shared" si="78"/>
        <v>-1108.9000000000001</v>
      </c>
      <c r="I669" s="548">
        <f t="shared" si="77"/>
        <v>-476.52</v>
      </c>
      <c r="J669" s="548"/>
      <c r="K669" s="548">
        <f>K671+K672</f>
        <v>0</v>
      </c>
      <c r="L669" s="548">
        <f>L671+L672</f>
        <v>0</v>
      </c>
    </row>
    <row r="670" spans="1:12" s="214" customFormat="1">
      <c r="A670" s="656"/>
      <c r="B670" s="659"/>
      <c r="C670" s="470"/>
      <c r="D670" s="219" t="s">
        <v>71</v>
      </c>
      <c r="E670" s="508"/>
      <c r="F670" s="508"/>
      <c r="G670" s="508"/>
      <c r="H670" s="508">
        <f t="shared" si="78"/>
        <v>0</v>
      </c>
      <c r="I670" s="508">
        <f t="shared" si="77"/>
        <v>0</v>
      </c>
      <c r="J670" s="508"/>
      <c r="K670" s="508"/>
      <c r="L670" s="508"/>
    </row>
    <row r="671" spans="1:12" s="214" customFormat="1" ht="27">
      <c r="A671" s="656"/>
      <c r="B671" s="659"/>
      <c r="C671" s="470"/>
      <c r="D671" s="225" t="s">
        <v>41</v>
      </c>
      <c r="E671" s="508">
        <v>476.52</v>
      </c>
      <c r="F671" s="508">
        <v>1108.9000000000001</v>
      </c>
      <c r="G671" s="508"/>
      <c r="H671" s="508">
        <f t="shared" si="78"/>
        <v>-1108.9000000000001</v>
      </c>
      <c r="I671" s="508">
        <f t="shared" si="77"/>
        <v>-476.52</v>
      </c>
      <c r="J671" s="508"/>
      <c r="K671" s="508"/>
      <c r="L671" s="508"/>
    </row>
    <row r="672" spans="1:12" s="214" customFormat="1" ht="27">
      <c r="A672" s="656"/>
      <c r="B672" s="659"/>
      <c r="C672" s="470"/>
      <c r="D672" s="225" t="s">
        <v>227</v>
      </c>
      <c r="E672" s="508"/>
      <c r="F672" s="508"/>
      <c r="G672" s="508"/>
      <c r="H672" s="508">
        <f t="shared" si="78"/>
        <v>0</v>
      </c>
      <c r="I672" s="508">
        <f t="shared" si="77"/>
        <v>0</v>
      </c>
      <c r="J672" s="508"/>
      <c r="K672" s="508"/>
      <c r="L672" s="508"/>
    </row>
    <row r="673" spans="1:12" s="214" customFormat="1" ht="14.25">
      <c r="A673" s="656"/>
      <c r="B673" s="659"/>
      <c r="C673" s="470">
        <v>4214</v>
      </c>
      <c r="D673" s="224" t="s">
        <v>42</v>
      </c>
      <c r="E673" s="508">
        <v>40204.199999999997</v>
      </c>
      <c r="F673" s="508">
        <v>37892.6</v>
      </c>
      <c r="G673" s="508">
        <v>37999.599999999999</v>
      </c>
      <c r="H673" s="508">
        <f t="shared" si="78"/>
        <v>107</v>
      </c>
      <c r="I673" s="508">
        <f t="shared" si="77"/>
        <v>-2204.5999999999985</v>
      </c>
      <c r="J673" s="508"/>
      <c r="K673" s="508">
        <v>37999.599999999999</v>
      </c>
      <c r="L673" s="508">
        <v>37999.599999999999</v>
      </c>
    </row>
    <row r="674" spans="1:12" s="212" customFormat="1" ht="23.25" customHeight="1">
      <c r="A674" s="656"/>
      <c r="B674" s="659"/>
      <c r="C674" s="470">
        <v>4215</v>
      </c>
      <c r="D674" s="224" t="s">
        <v>43</v>
      </c>
      <c r="E674" s="508"/>
      <c r="F674" s="508"/>
      <c r="G674" s="508"/>
      <c r="H674" s="508">
        <f t="shared" si="78"/>
        <v>0</v>
      </c>
      <c r="I674" s="508">
        <f t="shared" si="77"/>
        <v>0</v>
      </c>
      <c r="J674" s="508"/>
      <c r="K674" s="508"/>
      <c r="L674" s="508"/>
    </row>
    <row r="675" spans="1:12" s="146" customFormat="1" ht="28.5">
      <c r="A675" s="656"/>
      <c r="B675" s="659"/>
      <c r="C675" s="470">
        <v>4216</v>
      </c>
      <c r="D675" s="224" t="s">
        <v>44</v>
      </c>
      <c r="E675" s="508"/>
      <c r="F675" s="508"/>
      <c r="G675" s="508"/>
      <c r="H675" s="508">
        <f t="shared" si="78"/>
        <v>0</v>
      </c>
      <c r="I675" s="508">
        <f t="shared" si="77"/>
        <v>0</v>
      </c>
      <c r="J675" s="508"/>
      <c r="K675" s="508"/>
      <c r="L675" s="508"/>
    </row>
    <row r="676" spans="1:12" s="146" customFormat="1" ht="14.25">
      <c r="A676" s="656"/>
      <c r="B676" s="659"/>
      <c r="C676" s="470">
        <v>4217</v>
      </c>
      <c r="D676" s="224" t="s">
        <v>45</v>
      </c>
      <c r="E676" s="508"/>
      <c r="F676" s="508"/>
      <c r="G676" s="508"/>
      <c r="H676" s="508">
        <f t="shared" si="78"/>
        <v>0</v>
      </c>
      <c r="I676" s="508">
        <f t="shared" si="77"/>
        <v>0</v>
      </c>
      <c r="J676" s="508"/>
      <c r="K676" s="508"/>
      <c r="L676" s="508"/>
    </row>
    <row r="677" spans="1:12" s="146" customFormat="1" ht="28.5">
      <c r="A677" s="656"/>
      <c r="B677" s="659"/>
      <c r="C677" s="472"/>
      <c r="D677" s="426" t="s">
        <v>356</v>
      </c>
      <c r="E677" s="548">
        <f>E679+E680</f>
        <v>185.6</v>
      </c>
      <c r="F677" s="548">
        <f>F679+F680</f>
        <v>189</v>
      </c>
      <c r="G677" s="548">
        <f>G679+G680</f>
        <v>189</v>
      </c>
      <c r="H677" s="548">
        <f t="shared" si="78"/>
        <v>0</v>
      </c>
      <c r="I677" s="548">
        <f t="shared" si="77"/>
        <v>3.4000000000000057</v>
      </c>
      <c r="J677" s="548"/>
      <c r="K677" s="548">
        <f>K679+K680</f>
        <v>189</v>
      </c>
      <c r="L677" s="548">
        <f>L679+L680</f>
        <v>189</v>
      </c>
    </row>
    <row r="678" spans="1:12" s="146" customFormat="1">
      <c r="A678" s="656"/>
      <c r="B678" s="659"/>
      <c r="C678" s="470"/>
      <c r="D678" s="219" t="s">
        <v>71</v>
      </c>
      <c r="E678" s="509"/>
      <c r="F678" s="509"/>
      <c r="G678" s="509"/>
      <c r="H678" s="509">
        <f t="shared" si="78"/>
        <v>0</v>
      </c>
      <c r="I678" s="509">
        <f t="shared" si="77"/>
        <v>0</v>
      </c>
      <c r="J678" s="509"/>
      <c r="K678" s="509"/>
      <c r="L678" s="509"/>
    </row>
    <row r="679" spans="1:12" s="146" customFormat="1">
      <c r="A679" s="656"/>
      <c r="B679" s="659"/>
      <c r="C679" s="470">
        <v>4221</v>
      </c>
      <c r="D679" s="219" t="s">
        <v>46</v>
      </c>
      <c r="E679" s="509">
        <v>185.6</v>
      </c>
      <c r="F679" s="509">
        <v>189</v>
      </c>
      <c r="G679" s="509">
        <v>189</v>
      </c>
      <c r="H679" s="509"/>
      <c r="I679" s="509"/>
      <c r="J679" s="509"/>
      <c r="K679" s="509">
        <v>189</v>
      </c>
      <c r="L679" s="509">
        <v>189</v>
      </c>
    </row>
    <row r="680" spans="1:12" s="146" customFormat="1" ht="27">
      <c r="A680" s="656"/>
      <c r="B680" s="659"/>
      <c r="C680" s="470">
        <v>4222</v>
      </c>
      <c r="D680" s="219" t="s">
        <v>47</v>
      </c>
      <c r="E680" s="509"/>
      <c r="F680" s="509"/>
      <c r="G680" s="509"/>
      <c r="H680" s="509"/>
      <c r="I680" s="509"/>
      <c r="J680" s="509"/>
      <c r="K680" s="509"/>
      <c r="L680" s="509"/>
    </row>
    <row r="681" spans="1:12" s="214" customFormat="1" ht="14.25">
      <c r="A681" s="656"/>
      <c r="B681" s="659"/>
      <c r="C681" s="470">
        <v>4231</v>
      </c>
      <c r="D681" s="220" t="s">
        <v>48</v>
      </c>
      <c r="E681" s="509">
        <v>224.98</v>
      </c>
      <c r="F681" s="509">
        <v>2500.5</v>
      </c>
      <c r="G681" s="509">
        <v>2500.5</v>
      </c>
      <c r="H681" s="509"/>
      <c r="I681" s="509"/>
      <c r="J681" s="509"/>
      <c r="K681" s="509">
        <v>2500.5</v>
      </c>
      <c r="L681" s="509">
        <v>2500.5</v>
      </c>
    </row>
    <row r="682" spans="1:12" s="214" customFormat="1" ht="16.5">
      <c r="A682" s="656"/>
      <c r="B682" s="659"/>
      <c r="C682" s="470">
        <v>4232</v>
      </c>
      <c r="D682" s="220" t="s">
        <v>49</v>
      </c>
      <c r="E682" s="509"/>
      <c r="F682" s="509"/>
      <c r="G682" s="509"/>
      <c r="H682" s="509"/>
      <c r="I682" s="509"/>
      <c r="J682" s="549"/>
      <c r="K682" s="509"/>
      <c r="L682" s="509"/>
    </row>
    <row r="683" spans="1:12" s="214" customFormat="1" ht="28.5">
      <c r="A683" s="656"/>
      <c r="B683" s="659"/>
      <c r="C683" s="470">
        <v>4233</v>
      </c>
      <c r="D683" s="220" t="s">
        <v>322</v>
      </c>
      <c r="E683" s="509"/>
      <c r="F683" s="509"/>
      <c r="G683" s="509"/>
      <c r="H683" s="509"/>
      <c r="I683" s="509"/>
      <c r="J683" s="549"/>
      <c r="K683" s="509"/>
      <c r="L683" s="509"/>
    </row>
    <row r="684" spans="1:12" s="214" customFormat="1" ht="14.25">
      <c r="A684" s="656"/>
      <c r="B684" s="659"/>
      <c r="C684" s="470">
        <v>4234</v>
      </c>
      <c r="D684" s="220" t="s">
        <v>50</v>
      </c>
      <c r="E684" s="508"/>
      <c r="F684" s="508"/>
      <c r="G684" s="508"/>
      <c r="H684" s="508"/>
      <c r="I684" s="508"/>
      <c r="J684" s="508"/>
      <c r="K684" s="508"/>
      <c r="L684" s="508"/>
    </row>
    <row r="685" spans="1:12" s="212" customFormat="1" ht="14.25">
      <c r="A685" s="656"/>
      <c r="B685" s="659"/>
      <c r="C685" s="470">
        <v>4235</v>
      </c>
      <c r="D685" s="220" t="s">
        <v>51</v>
      </c>
      <c r="E685" s="508">
        <v>30</v>
      </c>
      <c r="F685" s="508"/>
      <c r="G685" s="508">
        <v>750</v>
      </c>
      <c r="H685" s="508"/>
      <c r="I685" s="508"/>
      <c r="J685" s="508"/>
      <c r="K685" s="508">
        <v>750</v>
      </c>
      <c r="L685" s="508">
        <v>750</v>
      </c>
    </row>
    <row r="686" spans="1:12" s="214" customFormat="1" ht="28.5">
      <c r="A686" s="656"/>
      <c r="B686" s="659"/>
      <c r="C686" s="470">
        <v>4236</v>
      </c>
      <c r="D686" s="220" t="s">
        <v>52</v>
      </c>
      <c r="E686" s="508"/>
      <c r="F686" s="508"/>
      <c r="G686" s="508"/>
      <c r="H686" s="508"/>
      <c r="I686" s="508"/>
      <c r="J686" s="508"/>
      <c r="K686" s="508"/>
      <c r="L686" s="508"/>
    </row>
    <row r="687" spans="1:12" s="212" customFormat="1" ht="14.25">
      <c r="A687" s="656"/>
      <c r="B687" s="659"/>
      <c r="C687" s="470">
        <v>4237</v>
      </c>
      <c r="D687" s="220" t="s">
        <v>53</v>
      </c>
      <c r="E687" s="508"/>
      <c r="F687" s="508"/>
      <c r="G687" s="508"/>
      <c r="H687" s="508"/>
      <c r="I687" s="508"/>
      <c r="J687" s="508"/>
      <c r="K687" s="508"/>
      <c r="L687" s="508"/>
    </row>
    <row r="688" spans="1:12" s="212" customFormat="1" ht="28.5">
      <c r="A688" s="656"/>
      <c r="B688" s="659"/>
      <c r="C688" s="470">
        <v>4239</v>
      </c>
      <c r="D688" s="218" t="s">
        <v>54</v>
      </c>
      <c r="E688" s="510"/>
      <c r="F688" s="510"/>
      <c r="G688" s="510"/>
      <c r="H688" s="510"/>
      <c r="I688" s="510"/>
      <c r="J688" s="510"/>
      <c r="K688" s="510"/>
      <c r="L688" s="510"/>
    </row>
    <row r="689" spans="1:12" s="212" customFormat="1" ht="14.25">
      <c r="A689" s="656"/>
      <c r="B689" s="659"/>
      <c r="C689" s="470">
        <v>4241</v>
      </c>
      <c r="D689" s="220" t="s">
        <v>55</v>
      </c>
      <c r="E689" s="508">
        <v>200</v>
      </c>
      <c r="F689" s="508">
        <v>200</v>
      </c>
      <c r="G689" s="508"/>
      <c r="H689" s="508"/>
      <c r="I689" s="508"/>
      <c r="J689" s="508"/>
      <c r="K689" s="508"/>
      <c r="L689" s="508"/>
    </row>
    <row r="690" spans="1:12" s="212" customFormat="1" ht="28.5">
      <c r="A690" s="656"/>
      <c r="B690" s="659"/>
      <c r="C690" s="470">
        <v>4251</v>
      </c>
      <c r="D690" s="218" t="s">
        <v>56</v>
      </c>
      <c r="E690" s="510"/>
      <c r="F690" s="510"/>
      <c r="G690" s="510"/>
      <c r="H690" s="510">
        <f t="shared" si="78"/>
        <v>0</v>
      </c>
      <c r="I690" s="510">
        <f t="shared" ref="I690:I719" si="79">G690-E690</f>
        <v>0</v>
      </c>
      <c r="J690" s="510"/>
      <c r="K690" s="510"/>
      <c r="L690" s="510"/>
    </row>
    <row r="691" spans="1:12" s="212" customFormat="1" ht="28.5">
      <c r="A691" s="656"/>
      <c r="B691" s="659"/>
      <c r="C691" s="472">
        <v>4252</v>
      </c>
      <c r="D691" s="426" t="s">
        <v>57</v>
      </c>
      <c r="E691" s="548">
        <f>E693+E694</f>
        <v>0</v>
      </c>
      <c r="F691" s="548">
        <f>F693+F694</f>
        <v>0</v>
      </c>
      <c r="G691" s="548">
        <f>G693+G694</f>
        <v>0</v>
      </c>
      <c r="H691" s="548">
        <f t="shared" si="78"/>
        <v>0</v>
      </c>
      <c r="I691" s="548">
        <f t="shared" si="79"/>
        <v>0</v>
      </c>
      <c r="J691" s="548"/>
      <c r="K691" s="548">
        <f>K693+K694</f>
        <v>0</v>
      </c>
      <c r="L691" s="548">
        <f>L693+L694</f>
        <v>0</v>
      </c>
    </row>
    <row r="692" spans="1:12" s="212" customFormat="1">
      <c r="A692" s="656"/>
      <c r="B692" s="659"/>
      <c r="C692" s="470"/>
      <c r="D692" s="219" t="s">
        <v>71</v>
      </c>
      <c r="E692" s="510"/>
      <c r="F692" s="510"/>
      <c r="G692" s="510"/>
      <c r="H692" s="510">
        <f t="shared" si="78"/>
        <v>0</v>
      </c>
      <c r="I692" s="510">
        <f t="shared" si="79"/>
        <v>0</v>
      </c>
      <c r="J692" s="510"/>
      <c r="K692" s="510"/>
      <c r="L692" s="510"/>
    </row>
    <row r="693" spans="1:12" s="214" customFormat="1" ht="27">
      <c r="A693" s="656"/>
      <c r="B693" s="659"/>
      <c r="C693" s="470"/>
      <c r="D693" s="226" t="s">
        <v>58</v>
      </c>
      <c r="E693" s="510"/>
      <c r="F693" s="510"/>
      <c r="G693" s="510"/>
      <c r="H693" s="510">
        <f t="shared" si="78"/>
        <v>0</v>
      </c>
      <c r="I693" s="510">
        <f t="shared" si="79"/>
        <v>0</v>
      </c>
      <c r="J693" s="510"/>
      <c r="K693" s="510"/>
      <c r="L693" s="510"/>
    </row>
    <row r="694" spans="1:12" s="214" customFormat="1" ht="27">
      <c r="A694" s="656"/>
      <c r="B694" s="659"/>
      <c r="C694" s="470"/>
      <c r="D694" s="226" t="s">
        <v>59</v>
      </c>
      <c r="E694" s="510"/>
      <c r="F694" s="510"/>
      <c r="G694" s="510"/>
      <c r="H694" s="510">
        <f t="shared" si="78"/>
        <v>0</v>
      </c>
      <c r="I694" s="510">
        <f t="shared" si="79"/>
        <v>0</v>
      </c>
      <c r="J694" s="510"/>
      <c r="K694" s="510"/>
      <c r="L694" s="510"/>
    </row>
    <row r="695" spans="1:12" s="214" customFormat="1" ht="14.25">
      <c r="A695" s="656"/>
      <c r="B695" s="659"/>
      <c r="C695" s="472">
        <v>4261</v>
      </c>
      <c r="D695" s="426" t="s">
        <v>60</v>
      </c>
      <c r="E695" s="548">
        <f>E697+E698</f>
        <v>0</v>
      </c>
      <c r="F695" s="548">
        <f>F697+F698</f>
        <v>0</v>
      </c>
      <c r="G695" s="548">
        <f>G697+G698</f>
        <v>0</v>
      </c>
      <c r="H695" s="548">
        <f t="shared" si="78"/>
        <v>0</v>
      </c>
      <c r="I695" s="548">
        <f t="shared" si="79"/>
        <v>0</v>
      </c>
      <c r="J695" s="548"/>
      <c r="K695" s="548">
        <f>K697+K698</f>
        <v>0</v>
      </c>
      <c r="L695" s="548">
        <f>L697+L698</f>
        <v>0</v>
      </c>
    </row>
    <row r="696" spans="1:12" s="214" customFormat="1">
      <c r="A696" s="656"/>
      <c r="B696" s="659"/>
      <c r="C696" s="470"/>
      <c r="D696" s="219" t="s">
        <v>71</v>
      </c>
      <c r="E696" s="508"/>
      <c r="F696" s="508"/>
      <c r="G696" s="508"/>
      <c r="H696" s="508">
        <f t="shared" si="78"/>
        <v>0</v>
      </c>
      <c r="I696" s="508">
        <f t="shared" si="79"/>
        <v>0</v>
      </c>
      <c r="J696" s="508"/>
      <c r="K696" s="508"/>
      <c r="L696" s="508"/>
    </row>
    <row r="697" spans="1:12" s="214" customFormat="1">
      <c r="A697" s="656"/>
      <c r="B697" s="659"/>
      <c r="C697" s="470"/>
      <c r="D697" s="219" t="s">
        <v>61</v>
      </c>
      <c r="E697" s="508"/>
      <c r="F697" s="508"/>
      <c r="G697" s="508"/>
      <c r="H697" s="508">
        <f t="shared" si="78"/>
        <v>0</v>
      </c>
      <c r="I697" s="508">
        <f t="shared" si="79"/>
        <v>0</v>
      </c>
      <c r="J697" s="508"/>
      <c r="K697" s="508"/>
      <c r="L697" s="508"/>
    </row>
    <row r="698" spans="1:12" s="214" customFormat="1">
      <c r="A698" s="656"/>
      <c r="B698" s="659"/>
      <c r="C698" s="470"/>
      <c r="D698" s="219" t="s">
        <v>62</v>
      </c>
      <c r="E698" s="508"/>
      <c r="F698" s="508"/>
      <c r="G698" s="508"/>
      <c r="H698" s="508">
        <f t="shared" si="78"/>
        <v>0</v>
      </c>
      <c r="I698" s="508">
        <f t="shared" si="79"/>
        <v>0</v>
      </c>
      <c r="J698" s="508"/>
      <c r="K698" s="508"/>
      <c r="L698" s="508"/>
    </row>
    <row r="699" spans="1:12" s="214" customFormat="1" ht="14.25">
      <c r="A699" s="656"/>
      <c r="B699" s="659"/>
      <c r="C699" s="470">
        <v>4262</v>
      </c>
      <c r="D699" s="220" t="s">
        <v>288</v>
      </c>
      <c r="E699" s="508"/>
      <c r="F699" s="508"/>
      <c r="G699" s="508"/>
      <c r="H699" s="508">
        <f t="shared" si="78"/>
        <v>0</v>
      </c>
      <c r="I699" s="508">
        <f t="shared" si="79"/>
        <v>0</v>
      </c>
      <c r="J699" s="508"/>
      <c r="K699" s="508"/>
      <c r="L699" s="508"/>
    </row>
    <row r="700" spans="1:12" s="214" customFormat="1" ht="14.25">
      <c r="A700" s="656"/>
      <c r="B700" s="659"/>
      <c r="C700" s="470">
        <v>4264</v>
      </c>
      <c r="D700" s="220" t="s">
        <v>287</v>
      </c>
      <c r="E700" s="508"/>
      <c r="F700" s="508"/>
      <c r="G700" s="508"/>
      <c r="H700" s="508">
        <f t="shared" si="78"/>
        <v>0</v>
      </c>
      <c r="I700" s="508">
        <f t="shared" si="79"/>
        <v>0</v>
      </c>
      <c r="J700" s="508"/>
      <c r="K700" s="508"/>
      <c r="L700" s="508"/>
    </row>
    <row r="701" spans="1:12" s="214" customFormat="1" ht="22.5" customHeight="1">
      <c r="A701" s="656"/>
      <c r="B701" s="659"/>
      <c r="C701" s="473">
        <v>4266</v>
      </c>
      <c r="D701" s="454" t="s">
        <v>363</v>
      </c>
      <c r="E701" s="508"/>
      <c r="F701" s="508"/>
      <c r="G701" s="508"/>
      <c r="H701" s="508">
        <f t="shared" si="78"/>
        <v>0</v>
      </c>
      <c r="I701" s="508">
        <f t="shared" si="79"/>
        <v>0</v>
      </c>
      <c r="J701" s="508"/>
      <c r="K701" s="508"/>
      <c r="L701" s="508"/>
    </row>
    <row r="702" spans="1:12" s="214" customFormat="1" ht="28.5">
      <c r="A702" s="656"/>
      <c r="B702" s="659"/>
      <c r="C702" s="470">
        <v>4267</v>
      </c>
      <c r="D702" s="220" t="s">
        <v>289</v>
      </c>
      <c r="E702" s="508"/>
      <c r="F702" s="508"/>
      <c r="G702" s="508"/>
      <c r="H702" s="508">
        <f t="shared" si="78"/>
        <v>0</v>
      </c>
      <c r="I702" s="508">
        <f t="shared" si="79"/>
        <v>0</v>
      </c>
      <c r="J702" s="508"/>
      <c r="K702" s="508"/>
      <c r="L702" s="508"/>
    </row>
    <row r="703" spans="1:12" s="214" customFormat="1" ht="14.25">
      <c r="A703" s="656"/>
      <c r="B703" s="659"/>
      <c r="C703" s="470">
        <v>4269</v>
      </c>
      <c r="D703" s="220" t="s">
        <v>63</v>
      </c>
      <c r="E703" s="508"/>
      <c r="F703" s="508"/>
      <c r="G703" s="508"/>
      <c r="H703" s="508">
        <f t="shared" si="78"/>
        <v>0</v>
      </c>
      <c r="I703" s="508">
        <f t="shared" si="79"/>
        <v>0</v>
      </c>
      <c r="J703" s="508"/>
      <c r="K703" s="508"/>
      <c r="L703" s="508"/>
    </row>
    <row r="704" spans="1:12" s="214" customFormat="1" ht="42.75">
      <c r="A704" s="656"/>
      <c r="B704" s="659"/>
      <c r="C704" s="470">
        <v>4511</v>
      </c>
      <c r="D704" s="218" t="s">
        <v>64</v>
      </c>
      <c r="E704" s="508"/>
      <c r="F704" s="508"/>
      <c r="G704" s="508"/>
      <c r="H704" s="508">
        <f t="shared" si="78"/>
        <v>0</v>
      </c>
      <c r="I704" s="508">
        <f t="shared" si="79"/>
        <v>0</v>
      </c>
      <c r="J704" s="508"/>
      <c r="K704" s="508"/>
      <c r="L704" s="508"/>
    </row>
    <row r="705" spans="1:12" s="216" customFormat="1" ht="42.75">
      <c r="A705" s="656"/>
      <c r="B705" s="659"/>
      <c r="C705" s="470">
        <v>4621</v>
      </c>
      <c r="D705" s="218" t="s">
        <v>65</v>
      </c>
      <c r="E705" s="508"/>
      <c r="F705" s="508"/>
      <c r="G705" s="508"/>
      <c r="H705" s="508">
        <f t="shared" si="78"/>
        <v>0</v>
      </c>
      <c r="I705" s="508">
        <f t="shared" si="79"/>
        <v>0</v>
      </c>
      <c r="J705" s="550"/>
      <c r="K705" s="508"/>
      <c r="L705" s="508"/>
    </row>
    <row r="706" spans="1:12" s="216" customFormat="1" ht="42.75">
      <c r="A706" s="656"/>
      <c r="B706" s="659"/>
      <c r="C706" s="470">
        <v>4631</v>
      </c>
      <c r="D706" s="218" t="s">
        <v>321</v>
      </c>
      <c r="E706" s="508"/>
      <c r="F706" s="508"/>
      <c r="G706" s="508"/>
      <c r="H706" s="508">
        <f t="shared" si="78"/>
        <v>0</v>
      </c>
      <c r="I706" s="508">
        <f t="shared" si="79"/>
        <v>0</v>
      </c>
      <c r="J706" s="550"/>
      <c r="K706" s="508"/>
      <c r="L706" s="508"/>
    </row>
    <row r="707" spans="1:12" s="216" customFormat="1" ht="21.75" customHeight="1">
      <c r="A707" s="656"/>
      <c r="B707" s="659"/>
      <c r="C707" s="470">
        <v>4632</v>
      </c>
      <c r="D707" s="218" t="s">
        <v>231</v>
      </c>
      <c r="E707" s="508"/>
      <c r="F707" s="508"/>
      <c r="G707" s="508"/>
      <c r="H707" s="508">
        <f t="shared" si="78"/>
        <v>0</v>
      </c>
      <c r="I707" s="508">
        <f t="shared" si="79"/>
        <v>0</v>
      </c>
      <c r="J707" s="508"/>
      <c r="K707" s="508"/>
      <c r="L707" s="508"/>
    </row>
    <row r="708" spans="1:12" s="216" customFormat="1" ht="48.75" customHeight="1">
      <c r="A708" s="656"/>
      <c r="B708" s="659"/>
      <c r="C708" s="473">
        <v>4638</v>
      </c>
      <c r="D708" s="454" t="s">
        <v>364</v>
      </c>
      <c r="E708" s="508"/>
      <c r="F708" s="508"/>
      <c r="G708" s="508"/>
      <c r="H708" s="508">
        <f t="shared" si="78"/>
        <v>0</v>
      </c>
      <c r="I708" s="508">
        <f t="shared" si="79"/>
        <v>0</v>
      </c>
      <c r="J708" s="508"/>
      <c r="K708" s="508"/>
      <c r="L708" s="508"/>
    </row>
    <row r="709" spans="1:12" s="216" customFormat="1" ht="14.25">
      <c r="A709" s="656"/>
      <c r="B709" s="659"/>
      <c r="C709" s="470" t="s">
        <v>327</v>
      </c>
      <c r="D709" s="218" t="s">
        <v>328</v>
      </c>
      <c r="E709" s="508"/>
      <c r="F709" s="508"/>
      <c r="G709" s="508"/>
      <c r="H709" s="508">
        <f t="shared" si="78"/>
        <v>0</v>
      </c>
      <c r="I709" s="508">
        <f t="shared" si="79"/>
        <v>0</v>
      </c>
      <c r="J709" s="508"/>
      <c r="K709" s="508"/>
      <c r="L709" s="508"/>
    </row>
    <row r="710" spans="1:12" s="216" customFormat="1" ht="14.25">
      <c r="A710" s="656"/>
      <c r="B710" s="659"/>
      <c r="C710" s="470">
        <v>4729</v>
      </c>
      <c r="D710" s="220" t="s">
        <v>66</v>
      </c>
      <c r="E710" s="508">
        <v>910</v>
      </c>
      <c r="F710" s="508">
        <v>2520</v>
      </c>
      <c r="G710" s="508">
        <v>1680</v>
      </c>
      <c r="H710" s="508">
        <f t="shared" si="78"/>
        <v>-840</v>
      </c>
      <c r="I710" s="508">
        <f t="shared" si="79"/>
        <v>770</v>
      </c>
      <c r="J710" s="551"/>
      <c r="K710" s="508">
        <v>1680</v>
      </c>
      <c r="L710" s="508">
        <v>1680</v>
      </c>
    </row>
    <row r="711" spans="1:12" s="216" customFormat="1" ht="14.25">
      <c r="A711" s="656"/>
      <c r="B711" s="659"/>
      <c r="C711" s="470">
        <v>4822</v>
      </c>
      <c r="D711" s="220" t="s">
        <v>67</v>
      </c>
      <c r="E711" s="551"/>
      <c r="F711" s="551"/>
      <c r="G711" s="508"/>
      <c r="H711" s="508">
        <f t="shared" si="78"/>
        <v>0</v>
      </c>
      <c r="I711" s="508">
        <f t="shared" si="79"/>
        <v>0</v>
      </c>
      <c r="J711" s="551"/>
      <c r="K711" s="551"/>
      <c r="L711" s="551"/>
    </row>
    <row r="712" spans="1:12" s="216" customFormat="1" ht="14.25">
      <c r="A712" s="656"/>
      <c r="B712" s="659"/>
      <c r="C712" s="472">
        <v>4823</v>
      </c>
      <c r="D712" s="426" t="s">
        <v>68</v>
      </c>
      <c r="E712" s="548">
        <f>E714+E715+E716</f>
        <v>322.54000000000002</v>
      </c>
      <c r="F712" s="548">
        <f>F714+F715+F716</f>
        <v>1021.2</v>
      </c>
      <c r="G712" s="548">
        <f>G714+G715+G716</f>
        <v>976.26480000000004</v>
      </c>
      <c r="H712" s="548">
        <f t="shared" si="78"/>
        <v>-44.935200000000009</v>
      </c>
      <c r="I712" s="548">
        <f t="shared" si="79"/>
        <v>653.72479999999996</v>
      </c>
      <c r="J712" s="548"/>
      <c r="K712" s="548">
        <f>K714+K715+K716</f>
        <v>976.26480000000004</v>
      </c>
      <c r="L712" s="548">
        <f>L714+L715+L716</f>
        <v>976.26480000000004</v>
      </c>
    </row>
    <row r="713" spans="1:12" s="216" customFormat="1" ht="14.25">
      <c r="A713" s="656"/>
      <c r="B713" s="659"/>
      <c r="C713" s="470"/>
      <c r="D713" s="219" t="s">
        <v>71</v>
      </c>
      <c r="E713" s="551"/>
      <c r="F713" s="551"/>
      <c r="G713" s="508"/>
      <c r="H713" s="508">
        <f t="shared" si="78"/>
        <v>0</v>
      </c>
      <c r="I713" s="508">
        <f t="shared" si="79"/>
        <v>0</v>
      </c>
      <c r="J713" s="551"/>
      <c r="K713" s="551"/>
      <c r="L713" s="551"/>
    </row>
    <row r="714" spans="1:12" s="214" customFormat="1" ht="27">
      <c r="A714" s="656"/>
      <c r="B714" s="659"/>
      <c r="C714" s="470"/>
      <c r="D714" s="219" t="s">
        <v>230</v>
      </c>
      <c r="E714" s="510">
        <v>8.1</v>
      </c>
      <c r="F714" s="508">
        <v>15.000000000000002</v>
      </c>
      <c r="G714" s="508">
        <v>15.000000000000002</v>
      </c>
      <c r="H714" s="508">
        <f t="shared" si="78"/>
        <v>0</v>
      </c>
      <c r="I714" s="508">
        <f t="shared" si="79"/>
        <v>6.9000000000000021</v>
      </c>
      <c r="J714" s="551"/>
      <c r="K714" s="508">
        <v>15.000000000000002</v>
      </c>
      <c r="L714" s="508">
        <v>15.000000000000002</v>
      </c>
    </row>
    <row r="715" spans="1:12" ht="27.95" customHeight="1">
      <c r="A715" s="656"/>
      <c r="B715" s="659"/>
      <c r="C715" s="470"/>
      <c r="D715" s="219" t="s">
        <v>228</v>
      </c>
      <c r="E715" s="510">
        <v>293.44</v>
      </c>
      <c r="F715" s="508">
        <v>964.5</v>
      </c>
      <c r="G715" s="508">
        <v>763.26480000000004</v>
      </c>
      <c r="H715" s="508">
        <f t="shared" si="78"/>
        <v>-201.23519999999996</v>
      </c>
      <c r="I715" s="508">
        <f t="shared" si="79"/>
        <v>469.82480000000004</v>
      </c>
      <c r="J715" s="551"/>
      <c r="K715" s="508">
        <v>763.26480000000004</v>
      </c>
      <c r="L715" s="508">
        <v>763.26480000000004</v>
      </c>
    </row>
    <row r="716" spans="1:12" ht="14.25">
      <c r="A716" s="656"/>
      <c r="B716" s="659"/>
      <c r="C716" s="470"/>
      <c r="D716" s="219" t="s">
        <v>229</v>
      </c>
      <c r="E716" s="510">
        <v>21</v>
      </c>
      <c r="F716" s="508">
        <v>41.7</v>
      </c>
      <c r="G716" s="508">
        <v>198</v>
      </c>
      <c r="H716" s="508">
        <f t="shared" si="78"/>
        <v>156.30000000000001</v>
      </c>
      <c r="I716" s="508">
        <f t="shared" si="79"/>
        <v>177</v>
      </c>
      <c r="J716" s="551"/>
      <c r="K716" s="508">
        <v>198</v>
      </c>
      <c r="L716" s="508">
        <v>198</v>
      </c>
    </row>
    <row r="717" spans="1:12" ht="31.5" customHeight="1">
      <c r="A717" s="656"/>
      <c r="B717" s="659"/>
      <c r="C717" s="473" t="s">
        <v>362</v>
      </c>
      <c r="D717" s="454" t="s">
        <v>384</v>
      </c>
      <c r="E717" s="551"/>
      <c r="F717" s="551"/>
      <c r="G717" s="508"/>
      <c r="H717" s="508">
        <f t="shared" si="78"/>
        <v>0</v>
      </c>
      <c r="I717" s="508">
        <f t="shared" si="79"/>
        <v>0</v>
      </c>
      <c r="J717" s="551"/>
      <c r="K717" s="551"/>
      <c r="L717" s="551"/>
    </row>
    <row r="718" spans="1:12" s="229" customFormat="1" ht="14.25">
      <c r="A718" s="656"/>
      <c r="B718" s="659"/>
      <c r="C718" s="470">
        <v>4861</v>
      </c>
      <c r="D718" s="220" t="s">
        <v>69</v>
      </c>
      <c r="E718" s="551"/>
      <c r="F718" s="551"/>
      <c r="G718" s="508"/>
      <c r="H718" s="508">
        <f t="shared" si="78"/>
        <v>0</v>
      </c>
      <c r="I718" s="508">
        <f t="shared" si="79"/>
        <v>0</v>
      </c>
      <c r="J718" s="551"/>
      <c r="K718" s="551"/>
      <c r="L718" s="551"/>
    </row>
    <row r="719" spans="1:12" ht="14.25">
      <c r="A719" s="657"/>
      <c r="B719" s="660"/>
      <c r="C719" s="470">
        <v>4891</v>
      </c>
      <c r="D719" s="220" t="s">
        <v>70</v>
      </c>
      <c r="E719" s="508"/>
      <c r="F719" s="508"/>
      <c r="G719" s="508"/>
      <c r="H719" s="508">
        <f t="shared" si="78"/>
        <v>0</v>
      </c>
      <c r="I719" s="508">
        <f t="shared" si="79"/>
        <v>0</v>
      </c>
      <c r="J719" s="508"/>
      <c r="K719" s="508"/>
      <c r="L719" s="508"/>
    </row>
    <row r="720" spans="1:12" s="25" customFormat="1" ht="28.5">
      <c r="A720" s="651" t="s">
        <v>378</v>
      </c>
      <c r="B720" s="651"/>
      <c r="C720" s="230"/>
      <c r="D720" s="34" t="s">
        <v>72</v>
      </c>
      <c r="E720" s="552">
        <f>SUM(E722:E729)</f>
        <v>0</v>
      </c>
      <c r="F720" s="552">
        <f>SUM(F722:F729)</f>
        <v>0</v>
      </c>
      <c r="G720" s="552">
        <f>SUM(G722:G729)</f>
        <v>0</v>
      </c>
      <c r="H720" s="552">
        <f t="shared" si="78"/>
        <v>0</v>
      </c>
      <c r="I720" s="552">
        <f>+I726+I727+I728+I729</f>
        <v>0</v>
      </c>
      <c r="J720" s="552">
        <f>+J726+J727+J728+J729</f>
        <v>0</v>
      </c>
      <c r="K720" s="552">
        <f>SUM(K722:K729)</f>
        <v>0</v>
      </c>
      <c r="L720" s="552">
        <f>SUM(L722:L729)</f>
        <v>0</v>
      </c>
    </row>
    <row r="721" spans="1:12" s="18" customFormat="1" ht="23.25" customHeight="1">
      <c r="A721" s="506" t="s">
        <v>379</v>
      </c>
      <c r="B721" s="597" t="s">
        <v>380</v>
      </c>
      <c r="C721" s="231"/>
      <c r="D721" s="15" t="s">
        <v>71</v>
      </c>
      <c r="E721" s="553"/>
      <c r="F721" s="553"/>
      <c r="G721" s="553"/>
      <c r="H721" s="553">
        <f t="shared" si="78"/>
        <v>0</v>
      </c>
      <c r="I721" s="349">
        <f t="shared" ref="I721:I734" si="80">G721-E721</f>
        <v>0</v>
      </c>
      <c r="J721" s="553"/>
      <c r="K721" s="553"/>
      <c r="L721" s="553"/>
    </row>
    <row r="722" spans="1:12" s="18" customFormat="1" ht="28.5">
      <c r="A722" s="652">
        <v>1080</v>
      </c>
      <c r="B722" s="652">
        <v>11008</v>
      </c>
      <c r="C722" s="231">
        <v>5111</v>
      </c>
      <c r="D722" s="16" t="s">
        <v>424</v>
      </c>
      <c r="E722" s="553"/>
      <c r="F722" s="553"/>
      <c r="G722" s="553"/>
      <c r="H722" s="349">
        <f t="shared" si="78"/>
        <v>0</v>
      </c>
      <c r="I722" s="349">
        <f t="shared" si="80"/>
        <v>0</v>
      </c>
      <c r="J722" s="553"/>
      <c r="K722" s="553"/>
      <c r="L722" s="553"/>
    </row>
    <row r="723" spans="1:12" s="18" customFormat="1" ht="28.5">
      <c r="A723" s="653"/>
      <c r="B723" s="653"/>
      <c r="C723" s="231">
        <v>5112</v>
      </c>
      <c r="D723" s="16" t="s">
        <v>425</v>
      </c>
      <c r="E723" s="553"/>
      <c r="F723" s="553"/>
      <c r="G723" s="553"/>
      <c r="H723" s="349">
        <f t="shared" si="78"/>
        <v>0</v>
      </c>
      <c r="I723" s="349">
        <f t="shared" si="80"/>
        <v>0</v>
      </c>
      <c r="J723" s="553"/>
      <c r="K723" s="553"/>
      <c r="L723" s="553"/>
    </row>
    <row r="724" spans="1:12" s="18" customFormat="1" ht="13.5" customHeight="1">
      <c r="A724" s="653"/>
      <c r="B724" s="653"/>
      <c r="C724" s="231" t="s">
        <v>426</v>
      </c>
      <c r="D724" s="16" t="s">
        <v>421</v>
      </c>
      <c r="E724" s="553"/>
      <c r="F724" s="553"/>
      <c r="G724" s="553"/>
      <c r="H724" s="349">
        <f t="shared" si="78"/>
        <v>0</v>
      </c>
      <c r="I724" s="349">
        <f t="shared" si="80"/>
        <v>0</v>
      </c>
      <c r="J724" s="553"/>
      <c r="K724" s="553"/>
      <c r="L724" s="553"/>
    </row>
    <row r="725" spans="1:12" s="18" customFormat="1" ht="14.25">
      <c r="A725" s="653"/>
      <c r="B725" s="653"/>
      <c r="C725" s="231">
        <v>5121</v>
      </c>
      <c r="D725" s="218" t="s">
        <v>73</v>
      </c>
      <c r="E725" s="553"/>
      <c r="F725" s="553"/>
      <c r="G725" s="553"/>
      <c r="H725" s="349">
        <f t="shared" si="78"/>
        <v>0</v>
      </c>
      <c r="I725" s="349">
        <f t="shared" si="80"/>
        <v>0</v>
      </c>
      <c r="J725" s="553"/>
      <c r="K725" s="553"/>
      <c r="L725" s="553"/>
    </row>
    <row r="726" spans="1:12" s="31" customFormat="1" ht="15.75" customHeight="1">
      <c r="A726" s="653"/>
      <c r="B726" s="653"/>
      <c r="C726" s="208">
        <v>5122</v>
      </c>
      <c r="D726" s="19" t="s">
        <v>74</v>
      </c>
      <c r="E726" s="554"/>
      <c r="F726" s="554"/>
      <c r="G726" s="349"/>
      <c r="H726" s="349">
        <f t="shared" si="78"/>
        <v>0</v>
      </c>
      <c r="I726" s="349">
        <f t="shared" si="80"/>
        <v>0</v>
      </c>
      <c r="J726" s="554"/>
      <c r="K726" s="349"/>
      <c r="L726" s="349"/>
    </row>
    <row r="727" spans="1:12" s="31" customFormat="1" ht="15.75" customHeight="1">
      <c r="A727" s="653"/>
      <c r="B727" s="653"/>
      <c r="C727" s="208">
        <v>5129</v>
      </c>
      <c r="D727" s="19" t="s">
        <v>75</v>
      </c>
      <c r="E727" s="554"/>
      <c r="F727" s="554"/>
      <c r="G727" s="349"/>
      <c r="H727" s="349">
        <f t="shared" si="78"/>
        <v>0</v>
      </c>
      <c r="I727" s="349">
        <f t="shared" si="80"/>
        <v>0</v>
      </c>
      <c r="J727" s="554"/>
      <c r="K727" s="349"/>
      <c r="L727" s="349"/>
    </row>
    <row r="728" spans="1:12" s="31" customFormat="1" ht="14.25">
      <c r="A728" s="653"/>
      <c r="B728" s="653"/>
      <c r="C728" s="208">
        <v>5132</v>
      </c>
      <c r="D728" s="19" t="s">
        <v>76</v>
      </c>
      <c r="E728" s="554"/>
      <c r="F728" s="554"/>
      <c r="G728" s="349"/>
      <c r="H728" s="349">
        <f t="shared" si="78"/>
        <v>0</v>
      </c>
      <c r="I728" s="349">
        <f t="shared" si="80"/>
        <v>0</v>
      </c>
      <c r="J728" s="554"/>
      <c r="K728" s="349"/>
      <c r="L728" s="349"/>
    </row>
    <row r="729" spans="1:12" s="31" customFormat="1" ht="15.75" customHeight="1">
      <c r="A729" s="654"/>
      <c r="B729" s="654"/>
      <c r="C729" s="208" t="s">
        <v>427</v>
      </c>
      <c r="D729" s="19" t="s">
        <v>428</v>
      </c>
      <c r="E729" s="554"/>
      <c r="F729" s="554"/>
      <c r="G729" s="349"/>
      <c r="H729" s="349">
        <f t="shared" si="78"/>
        <v>0</v>
      </c>
      <c r="I729" s="349">
        <f t="shared" si="80"/>
        <v>0</v>
      </c>
      <c r="J729" s="554"/>
      <c r="K729" s="349"/>
      <c r="L729" s="349"/>
    </row>
    <row r="730" spans="1:12" s="146" customFormat="1" ht="14.25" customHeight="1">
      <c r="A730" s="655" t="s">
        <v>420</v>
      </c>
      <c r="B730" s="658" t="s">
        <v>514</v>
      </c>
      <c r="C730" s="464"/>
      <c r="D730" s="218" t="s">
        <v>232</v>
      </c>
      <c r="E730" s="555">
        <v>92</v>
      </c>
      <c r="F730" s="555">
        <v>96</v>
      </c>
      <c r="G730" s="555">
        <v>96</v>
      </c>
      <c r="H730" s="555">
        <f>+G730-F730</f>
        <v>0</v>
      </c>
      <c r="I730" s="555">
        <f t="shared" si="80"/>
        <v>4</v>
      </c>
      <c r="J730" s="555"/>
      <c r="K730" s="555">
        <v>96</v>
      </c>
      <c r="L730" s="555">
        <v>96</v>
      </c>
    </row>
    <row r="731" spans="1:12" s="146" customFormat="1" ht="13.5" customHeight="1">
      <c r="A731" s="656"/>
      <c r="B731" s="659"/>
      <c r="C731" s="465"/>
      <c r="D731" s="219"/>
      <c r="E731" s="556"/>
      <c r="F731" s="556"/>
      <c r="G731" s="556"/>
      <c r="H731" s="556">
        <f>+G731-F731</f>
        <v>0</v>
      </c>
      <c r="I731" s="556">
        <f t="shared" si="80"/>
        <v>0</v>
      </c>
      <c r="J731" s="556"/>
      <c r="K731" s="556"/>
      <c r="L731" s="556"/>
    </row>
    <row r="732" spans="1:12" s="146" customFormat="1" ht="14.25" customHeight="1">
      <c r="A732" s="656"/>
      <c r="B732" s="659"/>
      <c r="C732" s="465"/>
      <c r="D732" s="220" t="s">
        <v>31</v>
      </c>
      <c r="E732" s="556">
        <v>1</v>
      </c>
      <c r="F732" s="556">
        <v>1</v>
      </c>
      <c r="G732" s="556">
        <v>1</v>
      </c>
      <c r="H732" s="556">
        <f>+G732-F732</f>
        <v>0</v>
      </c>
      <c r="I732" s="556">
        <f t="shared" si="80"/>
        <v>0</v>
      </c>
      <c r="J732" s="556"/>
      <c r="K732" s="556">
        <v>1</v>
      </c>
      <c r="L732" s="556">
        <v>1</v>
      </c>
    </row>
    <row r="733" spans="1:12" s="213" customFormat="1" ht="14.25" customHeight="1">
      <c r="A733" s="656"/>
      <c r="B733" s="659"/>
      <c r="C733" s="465"/>
      <c r="D733" s="219"/>
      <c r="E733" s="509"/>
      <c r="F733" s="509"/>
      <c r="G733" s="509"/>
      <c r="H733" s="509">
        <f>+G733-F733</f>
        <v>0</v>
      </c>
      <c r="I733" s="509">
        <f t="shared" si="80"/>
        <v>0</v>
      </c>
      <c r="J733" s="509"/>
      <c r="K733" s="509"/>
      <c r="L733" s="509"/>
    </row>
    <row r="734" spans="1:12" s="212" customFormat="1" ht="14.25" customHeight="1">
      <c r="A734" s="656"/>
      <c r="B734" s="659"/>
      <c r="C734" s="466"/>
      <c r="D734" s="228" t="s">
        <v>32</v>
      </c>
      <c r="E734" s="547">
        <f>+E736+E800</f>
        <v>541713.09000000008</v>
      </c>
      <c r="F734" s="547">
        <f>+F736+F800</f>
        <v>576030.80000000016</v>
      </c>
      <c r="G734" s="547">
        <f>+G736+G800</f>
        <v>594699.60000000009</v>
      </c>
      <c r="H734" s="547">
        <f>+G734-F734</f>
        <v>18668.79999999993</v>
      </c>
      <c r="I734" s="547">
        <f t="shared" si="80"/>
        <v>52986.510000000009</v>
      </c>
      <c r="J734" s="547"/>
      <c r="K734" s="547">
        <f>+K736+K800</f>
        <v>600231.80000000005</v>
      </c>
      <c r="L734" s="547">
        <f>+L736+L800</f>
        <v>604207.4</v>
      </c>
    </row>
    <row r="735" spans="1:12" s="212" customFormat="1" ht="14.25" customHeight="1">
      <c r="A735" s="656"/>
      <c r="B735" s="659"/>
      <c r="C735" s="467"/>
      <c r="D735" s="15" t="s">
        <v>330</v>
      </c>
      <c r="E735" s="509"/>
      <c r="F735" s="509"/>
      <c r="G735" s="509"/>
      <c r="H735" s="547"/>
      <c r="I735" s="547"/>
      <c r="J735" s="509"/>
      <c r="K735" s="509"/>
      <c r="L735" s="509"/>
    </row>
    <row r="736" spans="1:12" s="212" customFormat="1" ht="14.25" customHeight="1">
      <c r="A736" s="656"/>
      <c r="B736" s="659"/>
      <c r="C736" s="468"/>
      <c r="D736" s="221" t="s">
        <v>35</v>
      </c>
      <c r="E736" s="547">
        <f>E738+SUM(E744:E799)-E744-E749-E757-E771-E775-E792</f>
        <v>541713.09000000008</v>
      </c>
      <c r="F736" s="547">
        <f>F738+SUM(F744:F799)-F744-F749-F757-F771-F775-F792</f>
        <v>576030.80000000016</v>
      </c>
      <c r="G736" s="547">
        <f>G738+SUM(G744:G799)-G744-G749-G757-G771-G775-G792</f>
        <v>594699.60000000009</v>
      </c>
      <c r="H736" s="547">
        <f>+G736-F736</f>
        <v>18668.79999999993</v>
      </c>
      <c r="I736" s="547">
        <f t="shared" ref="I736:I767" si="81">G736-E736</f>
        <v>52986.510000000009</v>
      </c>
      <c r="J736" s="547"/>
      <c r="K736" s="547">
        <f>K738+SUM(K744:K799)-K744-K749-K757-K771-K775-K792</f>
        <v>600231.80000000005</v>
      </c>
      <c r="L736" s="547">
        <f>L738+SUM(L744:L799)-L744-L749-L757-L771-L775-L792</f>
        <v>604207.4</v>
      </c>
    </row>
    <row r="737" spans="1:12" s="212" customFormat="1" ht="13.5" customHeight="1">
      <c r="A737" s="656"/>
      <c r="B737" s="659"/>
      <c r="C737" s="464"/>
      <c r="D737" s="219" t="s">
        <v>71</v>
      </c>
      <c r="E737" s="510"/>
      <c r="F737" s="510"/>
      <c r="G737" s="509"/>
      <c r="H737" s="509">
        <f t="shared" ref="H737:H809" si="82">+G737-F737</f>
        <v>0</v>
      </c>
      <c r="I737" s="510">
        <f t="shared" si="81"/>
        <v>0</v>
      </c>
      <c r="J737" s="510"/>
      <c r="K737" s="510"/>
      <c r="L737" s="510"/>
    </row>
    <row r="738" spans="1:12" s="212" customFormat="1" ht="14.25" customHeight="1">
      <c r="A738" s="656"/>
      <c r="B738" s="659"/>
      <c r="C738" s="469"/>
      <c r="D738" s="426" t="s">
        <v>408</v>
      </c>
      <c r="E738" s="548">
        <f>SUM(E740:E742)</f>
        <v>435582.15</v>
      </c>
      <c r="F738" s="548">
        <f>SUM(F740:F742)</f>
        <v>487656.4</v>
      </c>
      <c r="G738" s="548">
        <f>SUM(G740:G742)</f>
        <v>504706.60000000003</v>
      </c>
      <c r="H738" s="548">
        <f t="shared" si="82"/>
        <v>17050.200000000012</v>
      </c>
      <c r="I738" s="548">
        <f t="shared" si="81"/>
        <v>69124.450000000012</v>
      </c>
      <c r="J738" s="548"/>
      <c r="K738" s="548">
        <f>SUM(K740:K742)</f>
        <v>510238.8</v>
      </c>
      <c r="L738" s="548">
        <f>SUM(L740:L742)</f>
        <v>514214.39999999997</v>
      </c>
    </row>
    <row r="739" spans="1:12" s="212" customFormat="1">
      <c r="A739" s="656"/>
      <c r="B739" s="659"/>
      <c r="C739" s="464"/>
      <c r="D739" s="219" t="s">
        <v>71</v>
      </c>
      <c r="E739" s="510"/>
      <c r="F739" s="510"/>
      <c r="G739" s="509"/>
      <c r="H739" s="509">
        <f t="shared" si="82"/>
        <v>0</v>
      </c>
      <c r="I739" s="510">
        <f t="shared" si="81"/>
        <v>0</v>
      </c>
      <c r="J739" s="510"/>
      <c r="K739" s="510"/>
      <c r="L739" s="510"/>
    </row>
    <row r="740" spans="1:12" s="212" customFormat="1" ht="28.5">
      <c r="A740" s="656"/>
      <c r="B740" s="659"/>
      <c r="C740" s="470" t="s">
        <v>224</v>
      </c>
      <c r="D740" s="222" t="s">
        <v>36</v>
      </c>
      <c r="E740" s="510">
        <v>383531.45</v>
      </c>
      <c r="F740" s="510">
        <v>457260</v>
      </c>
      <c r="G740" s="510">
        <v>475968.2</v>
      </c>
      <c r="H740" s="510"/>
      <c r="I740" s="510"/>
      <c r="J740" s="510"/>
      <c r="K740" s="510">
        <v>481177.8</v>
      </c>
      <c r="L740" s="510">
        <v>484996.8</v>
      </c>
    </row>
    <row r="741" spans="1:12" s="214" customFormat="1" ht="28.5">
      <c r="A741" s="656"/>
      <c r="B741" s="659"/>
      <c r="C741" s="470" t="s">
        <v>225</v>
      </c>
      <c r="D741" s="223" t="s">
        <v>37</v>
      </c>
      <c r="E741" s="510">
        <v>44754.5</v>
      </c>
      <c r="F741" s="510">
        <v>21120</v>
      </c>
      <c r="G741" s="510">
        <v>18994.400000000001</v>
      </c>
      <c r="H741" s="510"/>
      <c r="I741" s="510"/>
      <c r="J741" s="510"/>
      <c r="K741" s="510">
        <v>19175</v>
      </c>
      <c r="L741" s="510">
        <v>19112.599999999999</v>
      </c>
    </row>
    <row r="742" spans="1:12" s="214" customFormat="1" ht="42.75">
      <c r="A742" s="656"/>
      <c r="B742" s="659"/>
      <c r="C742" s="470" t="s">
        <v>226</v>
      </c>
      <c r="D742" s="223" t="s">
        <v>38</v>
      </c>
      <c r="E742" s="510">
        <v>7296.2</v>
      </c>
      <c r="F742" s="510">
        <v>9276.4</v>
      </c>
      <c r="G742" s="510">
        <v>9744</v>
      </c>
      <c r="H742" s="510"/>
      <c r="I742" s="510"/>
      <c r="J742" s="510"/>
      <c r="K742" s="510">
        <v>9886</v>
      </c>
      <c r="L742" s="510">
        <v>10105</v>
      </c>
    </row>
    <row r="743" spans="1:12" s="214" customFormat="1" ht="14.25">
      <c r="A743" s="656"/>
      <c r="B743" s="659"/>
      <c r="C743" s="471"/>
      <c r="D743" s="427"/>
      <c r="E743" s="511"/>
      <c r="F743" s="511"/>
      <c r="G743" s="511"/>
      <c r="H743" s="511">
        <f t="shared" si="82"/>
        <v>0</v>
      </c>
      <c r="I743" s="511">
        <f t="shared" si="81"/>
        <v>0</v>
      </c>
      <c r="J743" s="511"/>
      <c r="K743" s="511"/>
      <c r="L743" s="511"/>
    </row>
    <row r="744" spans="1:12" s="214" customFormat="1" ht="14.25">
      <c r="A744" s="656"/>
      <c r="B744" s="659"/>
      <c r="C744" s="472">
        <v>4212</v>
      </c>
      <c r="D744" s="426" t="s">
        <v>39</v>
      </c>
      <c r="E744" s="548">
        <f>E746+E747+E748</f>
        <v>18046.97</v>
      </c>
      <c r="F744" s="548">
        <f>F746+F747+F748</f>
        <v>25848</v>
      </c>
      <c r="G744" s="548">
        <f>G746+G747+G748</f>
        <v>0</v>
      </c>
      <c r="H744" s="548">
        <f t="shared" si="82"/>
        <v>-25848</v>
      </c>
      <c r="I744" s="548">
        <f t="shared" si="81"/>
        <v>-18046.97</v>
      </c>
      <c r="J744" s="548"/>
      <c r="K744" s="548">
        <f>K746+K747+K748</f>
        <v>0</v>
      </c>
      <c r="L744" s="548">
        <f>L746+L747+L748</f>
        <v>0</v>
      </c>
    </row>
    <row r="745" spans="1:12" s="214" customFormat="1">
      <c r="A745" s="656"/>
      <c r="B745" s="659"/>
      <c r="C745" s="470"/>
      <c r="D745" s="219" t="s">
        <v>71</v>
      </c>
      <c r="E745" s="508"/>
      <c r="F745" s="508"/>
      <c r="G745" s="508"/>
      <c r="H745" s="508">
        <f t="shared" si="82"/>
        <v>0</v>
      </c>
      <c r="I745" s="508">
        <f t="shared" si="81"/>
        <v>0</v>
      </c>
      <c r="J745" s="508"/>
      <c r="K745" s="508"/>
      <c r="L745" s="508"/>
    </row>
    <row r="746" spans="1:12" s="214" customFormat="1">
      <c r="A746" s="656"/>
      <c r="B746" s="659"/>
      <c r="C746" s="470"/>
      <c r="D746" s="219" t="s">
        <v>39</v>
      </c>
      <c r="E746" s="508">
        <v>12557.31</v>
      </c>
      <c r="F746" s="508">
        <v>15555.5</v>
      </c>
      <c r="G746" s="508"/>
      <c r="H746" s="508">
        <f t="shared" si="82"/>
        <v>-15555.5</v>
      </c>
      <c r="I746" s="508">
        <f t="shared" si="81"/>
        <v>-12557.31</v>
      </c>
      <c r="J746" s="508"/>
      <c r="K746" s="508"/>
      <c r="L746" s="508"/>
    </row>
    <row r="747" spans="1:12" s="214" customFormat="1" ht="27">
      <c r="A747" s="656"/>
      <c r="B747" s="659"/>
      <c r="C747" s="470"/>
      <c r="D747" s="219" t="s">
        <v>233</v>
      </c>
      <c r="E747" s="508"/>
      <c r="F747" s="508"/>
      <c r="G747" s="508"/>
      <c r="H747" s="508">
        <f t="shared" si="82"/>
        <v>0</v>
      </c>
      <c r="I747" s="508">
        <f t="shared" si="81"/>
        <v>0</v>
      </c>
      <c r="J747" s="508"/>
      <c r="K747" s="508"/>
      <c r="L747" s="508"/>
    </row>
    <row r="748" spans="1:12" s="214" customFormat="1">
      <c r="A748" s="656"/>
      <c r="B748" s="659"/>
      <c r="C748" s="470"/>
      <c r="D748" s="219" t="s">
        <v>332</v>
      </c>
      <c r="E748" s="508">
        <v>5489.66</v>
      </c>
      <c r="F748" s="508">
        <v>10292.5</v>
      </c>
      <c r="G748" s="508"/>
      <c r="H748" s="508">
        <f t="shared" si="82"/>
        <v>-10292.5</v>
      </c>
      <c r="I748" s="508">
        <f t="shared" si="81"/>
        <v>-5489.66</v>
      </c>
      <c r="J748" s="508"/>
      <c r="K748" s="508"/>
      <c r="L748" s="508"/>
    </row>
    <row r="749" spans="1:12" s="214" customFormat="1" ht="14.25">
      <c r="A749" s="656"/>
      <c r="B749" s="659"/>
      <c r="C749" s="472">
        <v>4213</v>
      </c>
      <c r="D749" s="426" t="s">
        <v>40</v>
      </c>
      <c r="E749" s="548">
        <f>E751+E752</f>
        <v>729.04</v>
      </c>
      <c r="F749" s="548">
        <f>F751+F752</f>
        <v>1437.1</v>
      </c>
      <c r="G749" s="548">
        <f>G751+G752</f>
        <v>0</v>
      </c>
      <c r="H749" s="548">
        <f t="shared" si="82"/>
        <v>-1437.1</v>
      </c>
      <c r="I749" s="548">
        <f t="shared" si="81"/>
        <v>-729.04</v>
      </c>
      <c r="J749" s="548"/>
      <c r="K749" s="548">
        <f>K751+K752</f>
        <v>0</v>
      </c>
      <c r="L749" s="548">
        <f>L751+L752</f>
        <v>0</v>
      </c>
    </row>
    <row r="750" spans="1:12" s="214" customFormat="1">
      <c r="A750" s="656"/>
      <c r="B750" s="659"/>
      <c r="C750" s="470"/>
      <c r="D750" s="219" t="s">
        <v>71</v>
      </c>
      <c r="E750" s="508"/>
      <c r="F750" s="508"/>
      <c r="G750" s="508"/>
      <c r="H750" s="508">
        <f t="shared" si="82"/>
        <v>0</v>
      </c>
      <c r="I750" s="508">
        <f t="shared" si="81"/>
        <v>0</v>
      </c>
      <c r="J750" s="508"/>
      <c r="K750" s="508"/>
      <c r="L750" s="508"/>
    </row>
    <row r="751" spans="1:12" s="214" customFormat="1" ht="27">
      <c r="A751" s="656"/>
      <c r="B751" s="659"/>
      <c r="C751" s="470"/>
      <c r="D751" s="225" t="s">
        <v>41</v>
      </c>
      <c r="E751" s="508">
        <v>729.04</v>
      </c>
      <c r="F751" s="508">
        <v>1437.1</v>
      </c>
      <c r="G751" s="508"/>
      <c r="H751" s="508"/>
      <c r="I751" s="508"/>
      <c r="J751" s="508"/>
      <c r="K751" s="508"/>
      <c r="L751" s="508"/>
    </row>
    <row r="752" spans="1:12" s="214" customFormat="1" ht="27">
      <c r="A752" s="656"/>
      <c r="B752" s="659"/>
      <c r="C752" s="470"/>
      <c r="D752" s="225" t="s">
        <v>227</v>
      </c>
      <c r="E752" s="508"/>
      <c r="F752" s="508"/>
      <c r="G752" s="508"/>
      <c r="H752" s="508">
        <f t="shared" si="82"/>
        <v>0</v>
      </c>
      <c r="I752" s="508">
        <f t="shared" si="81"/>
        <v>0</v>
      </c>
      <c r="J752" s="508"/>
      <c r="K752" s="508"/>
      <c r="L752" s="508"/>
    </row>
    <row r="753" spans="1:12" s="214" customFormat="1" ht="14.25">
      <c r="A753" s="656"/>
      <c r="B753" s="659"/>
      <c r="C753" s="470">
        <v>4214</v>
      </c>
      <c r="D753" s="224" t="s">
        <v>42</v>
      </c>
      <c r="E753" s="508">
        <v>83054.290000000008</v>
      </c>
      <c r="F753" s="508">
        <v>51241</v>
      </c>
      <c r="G753" s="508">
        <v>77874.899999999994</v>
      </c>
      <c r="H753" s="508">
        <f t="shared" si="82"/>
        <v>26633.899999999994</v>
      </c>
      <c r="I753" s="508">
        <f t="shared" si="81"/>
        <v>-5179.390000000014</v>
      </c>
      <c r="J753" s="508"/>
      <c r="K753" s="508">
        <v>77874.899999999994</v>
      </c>
      <c r="L753" s="508">
        <v>77874.899999999994</v>
      </c>
    </row>
    <row r="754" spans="1:12" s="212" customFormat="1" ht="23.25" customHeight="1">
      <c r="A754" s="656"/>
      <c r="B754" s="659"/>
      <c r="C754" s="470">
        <v>4215</v>
      </c>
      <c r="D754" s="224" t="s">
        <v>43</v>
      </c>
      <c r="E754" s="508"/>
      <c r="F754" s="508"/>
      <c r="G754" s="508"/>
      <c r="H754" s="508">
        <f t="shared" si="82"/>
        <v>0</v>
      </c>
      <c r="I754" s="508">
        <f t="shared" si="81"/>
        <v>0</v>
      </c>
      <c r="J754" s="508"/>
      <c r="K754" s="508"/>
      <c r="L754" s="508"/>
    </row>
    <row r="755" spans="1:12" s="146" customFormat="1" ht="28.5">
      <c r="A755" s="656"/>
      <c r="B755" s="659"/>
      <c r="C755" s="470">
        <v>4216</v>
      </c>
      <c r="D755" s="224" t="s">
        <v>44</v>
      </c>
      <c r="E755" s="508"/>
      <c r="F755" s="508"/>
      <c r="G755" s="508"/>
      <c r="H755" s="508">
        <f t="shared" si="82"/>
        <v>0</v>
      </c>
      <c r="I755" s="508">
        <f t="shared" si="81"/>
        <v>0</v>
      </c>
      <c r="J755" s="508"/>
      <c r="K755" s="508"/>
      <c r="L755" s="508"/>
    </row>
    <row r="756" spans="1:12" s="146" customFormat="1" ht="14.25">
      <c r="A756" s="656"/>
      <c r="B756" s="659"/>
      <c r="C756" s="470">
        <v>4217</v>
      </c>
      <c r="D756" s="224" t="s">
        <v>45</v>
      </c>
      <c r="E756" s="508"/>
      <c r="F756" s="508"/>
      <c r="G756" s="508"/>
      <c r="H756" s="508">
        <f t="shared" si="82"/>
        <v>0</v>
      </c>
      <c r="I756" s="508">
        <f t="shared" si="81"/>
        <v>0</v>
      </c>
      <c r="J756" s="508"/>
      <c r="K756" s="508"/>
      <c r="L756" s="508"/>
    </row>
    <row r="757" spans="1:12" s="146" customFormat="1" ht="28.5">
      <c r="A757" s="656"/>
      <c r="B757" s="659"/>
      <c r="C757" s="472"/>
      <c r="D757" s="426" t="s">
        <v>356</v>
      </c>
      <c r="E757" s="548">
        <f>E759+E760</f>
        <v>119.2</v>
      </c>
      <c r="F757" s="548">
        <f>F759+F760</f>
        <v>1092.7</v>
      </c>
      <c r="G757" s="548">
        <f>G759+G760</f>
        <v>1092.7</v>
      </c>
      <c r="H757" s="548">
        <f t="shared" si="82"/>
        <v>0</v>
      </c>
      <c r="I757" s="548">
        <f t="shared" si="81"/>
        <v>973.5</v>
      </c>
      <c r="J757" s="548"/>
      <c r="K757" s="548">
        <f>K759+K760</f>
        <v>1092.7</v>
      </c>
      <c r="L757" s="548">
        <f>L759+L760</f>
        <v>1092.7</v>
      </c>
    </row>
    <row r="758" spans="1:12" s="146" customFormat="1">
      <c r="A758" s="656"/>
      <c r="B758" s="659"/>
      <c r="C758" s="470"/>
      <c r="D758" s="219" t="s">
        <v>71</v>
      </c>
      <c r="E758" s="509"/>
      <c r="F758" s="509"/>
      <c r="G758" s="509"/>
      <c r="H758" s="509">
        <f t="shared" si="82"/>
        <v>0</v>
      </c>
      <c r="I758" s="509">
        <f t="shared" si="81"/>
        <v>0</v>
      </c>
      <c r="J758" s="509"/>
      <c r="K758" s="509"/>
      <c r="L758" s="509"/>
    </row>
    <row r="759" spans="1:12" s="146" customFormat="1">
      <c r="A759" s="656"/>
      <c r="B759" s="659"/>
      <c r="C759" s="470">
        <v>4221</v>
      </c>
      <c r="D759" s="219" t="s">
        <v>46</v>
      </c>
      <c r="E759" s="509">
        <v>119.2</v>
      </c>
      <c r="F759" s="509">
        <v>1092.7</v>
      </c>
      <c r="G759" s="509">
        <v>1092.7</v>
      </c>
      <c r="H759" s="509">
        <v>1092.7</v>
      </c>
      <c r="I759" s="509">
        <v>1092.7</v>
      </c>
      <c r="J759" s="509"/>
      <c r="K759" s="509">
        <v>1092.7</v>
      </c>
      <c r="L759" s="509">
        <v>1092.7</v>
      </c>
    </row>
    <row r="760" spans="1:12" s="146" customFormat="1" ht="27">
      <c r="A760" s="656"/>
      <c r="B760" s="659"/>
      <c r="C760" s="470">
        <v>4222</v>
      </c>
      <c r="D760" s="219" t="s">
        <v>47</v>
      </c>
      <c r="E760" s="509"/>
      <c r="F760" s="509"/>
      <c r="G760" s="509"/>
      <c r="H760" s="509"/>
      <c r="I760" s="509"/>
      <c r="J760" s="509"/>
      <c r="K760" s="509"/>
      <c r="L760" s="509"/>
    </row>
    <row r="761" spans="1:12" s="214" customFormat="1" ht="14.25">
      <c r="A761" s="656"/>
      <c r="B761" s="659"/>
      <c r="C761" s="470">
        <v>4231</v>
      </c>
      <c r="D761" s="220" t="s">
        <v>48</v>
      </c>
      <c r="E761" s="509">
        <v>1949.37</v>
      </c>
      <c r="F761" s="509">
        <v>3483.3</v>
      </c>
      <c r="G761" s="509">
        <v>4500</v>
      </c>
      <c r="H761" s="509">
        <f t="shared" si="82"/>
        <v>1016.6999999999998</v>
      </c>
      <c r="I761" s="509">
        <f t="shared" si="81"/>
        <v>2550.63</v>
      </c>
      <c r="J761" s="509"/>
      <c r="K761" s="509">
        <v>4500</v>
      </c>
      <c r="L761" s="509">
        <v>4500</v>
      </c>
    </row>
    <row r="762" spans="1:12" s="214" customFormat="1" ht="16.5">
      <c r="A762" s="656"/>
      <c r="B762" s="659"/>
      <c r="C762" s="470">
        <v>4232</v>
      </c>
      <c r="D762" s="220" t="s">
        <v>49</v>
      </c>
      <c r="E762" s="509"/>
      <c r="F762" s="509"/>
      <c r="G762" s="509"/>
      <c r="H762" s="509">
        <f t="shared" si="82"/>
        <v>0</v>
      </c>
      <c r="I762" s="509">
        <f t="shared" si="81"/>
        <v>0</v>
      </c>
      <c r="J762" s="549"/>
      <c r="K762" s="509"/>
      <c r="L762" s="509"/>
    </row>
    <row r="763" spans="1:12" s="214" customFormat="1" ht="28.5">
      <c r="A763" s="656"/>
      <c r="B763" s="659"/>
      <c r="C763" s="470">
        <v>4233</v>
      </c>
      <c r="D763" s="220" t="s">
        <v>322</v>
      </c>
      <c r="E763" s="509"/>
      <c r="F763" s="509"/>
      <c r="G763" s="509"/>
      <c r="H763" s="509">
        <f t="shared" si="82"/>
        <v>0</v>
      </c>
      <c r="I763" s="509">
        <f t="shared" si="81"/>
        <v>0</v>
      </c>
      <c r="J763" s="549"/>
      <c r="K763" s="509"/>
      <c r="L763" s="509"/>
    </row>
    <row r="764" spans="1:12" s="214" customFormat="1" ht="14.25">
      <c r="A764" s="656"/>
      <c r="B764" s="659"/>
      <c r="C764" s="470">
        <v>4234</v>
      </c>
      <c r="D764" s="220" t="s">
        <v>50</v>
      </c>
      <c r="E764" s="508"/>
      <c r="F764" s="508"/>
      <c r="G764" s="508"/>
      <c r="H764" s="508">
        <f t="shared" si="82"/>
        <v>0</v>
      </c>
      <c r="I764" s="508">
        <f t="shared" si="81"/>
        <v>0</v>
      </c>
      <c r="J764" s="508"/>
      <c r="K764" s="508"/>
      <c r="L764" s="508"/>
    </row>
    <row r="765" spans="1:12" s="212" customFormat="1" ht="14.25">
      <c r="A765" s="656"/>
      <c r="B765" s="659"/>
      <c r="C765" s="470">
        <v>4235</v>
      </c>
      <c r="D765" s="220" t="s">
        <v>51</v>
      </c>
      <c r="E765" s="508">
        <v>185</v>
      </c>
      <c r="F765" s="508"/>
      <c r="G765" s="508">
        <v>2000</v>
      </c>
      <c r="H765" s="508">
        <f t="shared" si="82"/>
        <v>2000</v>
      </c>
      <c r="I765" s="508">
        <f t="shared" si="81"/>
        <v>1815</v>
      </c>
      <c r="J765" s="508"/>
      <c r="K765" s="508">
        <v>2000</v>
      </c>
      <c r="L765" s="508">
        <v>2000</v>
      </c>
    </row>
    <row r="766" spans="1:12" s="214" customFormat="1" ht="28.5">
      <c r="A766" s="656"/>
      <c r="B766" s="659"/>
      <c r="C766" s="470">
        <v>4236</v>
      </c>
      <c r="D766" s="220" t="s">
        <v>52</v>
      </c>
      <c r="E766" s="508"/>
      <c r="F766" s="508"/>
      <c r="G766" s="508"/>
      <c r="H766" s="508">
        <f t="shared" si="82"/>
        <v>0</v>
      </c>
      <c r="I766" s="508">
        <f t="shared" si="81"/>
        <v>0</v>
      </c>
      <c r="J766" s="508"/>
      <c r="K766" s="508"/>
      <c r="L766" s="508"/>
    </row>
    <row r="767" spans="1:12" s="212" customFormat="1" ht="14.25">
      <c r="A767" s="656"/>
      <c r="B767" s="659"/>
      <c r="C767" s="470">
        <v>4237</v>
      </c>
      <c r="D767" s="220" t="s">
        <v>53</v>
      </c>
      <c r="E767" s="508"/>
      <c r="F767" s="508"/>
      <c r="G767" s="508"/>
      <c r="H767" s="508">
        <f t="shared" si="82"/>
        <v>0</v>
      </c>
      <c r="I767" s="508">
        <f t="shared" si="81"/>
        <v>0</v>
      </c>
      <c r="J767" s="508"/>
      <c r="K767" s="508"/>
      <c r="L767" s="508"/>
    </row>
    <row r="768" spans="1:12" s="212" customFormat="1" ht="28.5">
      <c r="A768" s="656"/>
      <c r="B768" s="659"/>
      <c r="C768" s="470">
        <v>4239</v>
      </c>
      <c r="D768" s="218" t="s">
        <v>54</v>
      </c>
      <c r="E768" s="510"/>
      <c r="F768" s="510"/>
      <c r="G768" s="510"/>
      <c r="H768" s="510">
        <f t="shared" si="82"/>
        <v>0</v>
      </c>
      <c r="I768" s="510">
        <f t="shared" ref="I768:I799" si="83">G768-E768</f>
        <v>0</v>
      </c>
      <c r="J768" s="510"/>
      <c r="K768" s="510"/>
      <c r="L768" s="510"/>
    </row>
    <row r="769" spans="1:12" s="212" customFormat="1" ht="14.25">
      <c r="A769" s="656"/>
      <c r="B769" s="659"/>
      <c r="C769" s="470">
        <v>4241</v>
      </c>
      <c r="D769" s="220" t="s">
        <v>55</v>
      </c>
      <c r="E769" s="508">
        <v>360.61</v>
      </c>
      <c r="F769" s="508">
        <v>360.7</v>
      </c>
      <c r="G769" s="508"/>
      <c r="H769" s="508">
        <f t="shared" si="82"/>
        <v>-360.7</v>
      </c>
      <c r="I769" s="508">
        <f t="shared" si="83"/>
        <v>-360.61</v>
      </c>
      <c r="J769" s="508"/>
      <c r="K769" s="508"/>
      <c r="L769" s="508"/>
    </row>
    <row r="770" spans="1:12" s="212" customFormat="1" ht="28.5">
      <c r="A770" s="656"/>
      <c r="B770" s="659"/>
      <c r="C770" s="470">
        <v>4251</v>
      </c>
      <c r="D770" s="218" t="s">
        <v>56</v>
      </c>
      <c r="E770" s="510"/>
      <c r="F770" s="510"/>
      <c r="G770" s="510"/>
      <c r="H770" s="510">
        <f t="shared" si="82"/>
        <v>0</v>
      </c>
      <c r="I770" s="510">
        <f t="shared" si="83"/>
        <v>0</v>
      </c>
      <c r="J770" s="510"/>
      <c r="K770" s="510"/>
      <c r="L770" s="510"/>
    </row>
    <row r="771" spans="1:12" s="212" customFormat="1" ht="28.5">
      <c r="A771" s="656"/>
      <c r="B771" s="659"/>
      <c r="C771" s="472">
        <v>4252</v>
      </c>
      <c r="D771" s="426" t="s">
        <v>57</v>
      </c>
      <c r="E771" s="548">
        <f>E773+E774</f>
        <v>0</v>
      </c>
      <c r="F771" s="548">
        <f>F773+F774</f>
        <v>0</v>
      </c>
      <c r="G771" s="548">
        <f>G773+G774</f>
        <v>0</v>
      </c>
      <c r="H771" s="548">
        <f t="shared" si="82"/>
        <v>0</v>
      </c>
      <c r="I771" s="548">
        <f t="shared" si="83"/>
        <v>0</v>
      </c>
      <c r="J771" s="548"/>
      <c r="K771" s="548">
        <f>K773+K774</f>
        <v>0</v>
      </c>
      <c r="L771" s="548">
        <f>L773+L774</f>
        <v>0</v>
      </c>
    </row>
    <row r="772" spans="1:12" s="212" customFormat="1">
      <c r="A772" s="656"/>
      <c r="B772" s="659"/>
      <c r="C772" s="470"/>
      <c r="D772" s="219" t="s">
        <v>71</v>
      </c>
      <c r="E772" s="510"/>
      <c r="F772" s="510"/>
      <c r="G772" s="510"/>
      <c r="H772" s="510">
        <f t="shared" si="82"/>
        <v>0</v>
      </c>
      <c r="I772" s="510">
        <f t="shared" si="83"/>
        <v>0</v>
      </c>
      <c r="J772" s="510"/>
      <c r="K772" s="510"/>
      <c r="L772" s="510"/>
    </row>
    <row r="773" spans="1:12" s="214" customFormat="1" ht="27">
      <c r="A773" s="656"/>
      <c r="B773" s="659"/>
      <c r="C773" s="470"/>
      <c r="D773" s="226" t="s">
        <v>58</v>
      </c>
      <c r="E773" s="510"/>
      <c r="F773" s="510"/>
      <c r="G773" s="510"/>
      <c r="H773" s="510">
        <f t="shared" si="82"/>
        <v>0</v>
      </c>
      <c r="I773" s="510">
        <f t="shared" si="83"/>
        <v>0</v>
      </c>
      <c r="J773" s="510"/>
      <c r="K773" s="510"/>
      <c r="L773" s="510"/>
    </row>
    <row r="774" spans="1:12" s="214" customFormat="1" ht="27">
      <c r="A774" s="656"/>
      <c r="B774" s="659"/>
      <c r="C774" s="470"/>
      <c r="D774" s="226" t="s">
        <v>59</v>
      </c>
      <c r="E774" s="510"/>
      <c r="F774" s="510"/>
      <c r="G774" s="510"/>
      <c r="H774" s="510">
        <f t="shared" si="82"/>
        <v>0</v>
      </c>
      <c r="I774" s="510">
        <f t="shared" si="83"/>
        <v>0</v>
      </c>
      <c r="J774" s="510"/>
      <c r="K774" s="510"/>
      <c r="L774" s="510"/>
    </row>
    <row r="775" spans="1:12" s="214" customFormat="1" ht="14.25">
      <c r="A775" s="656"/>
      <c r="B775" s="659"/>
      <c r="C775" s="472">
        <v>4261</v>
      </c>
      <c r="D775" s="426" t="s">
        <v>60</v>
      </c>
      <c r="E775" s="548">
        <f>E777+E778</f>
        <v>0</v>
      </c>
      <c r="F775" s="548">
        <f>F777+F778</f>
        <v>0</v>
      </c>
      <c r="G775" s="548">
        <f>G777+G778</f>
        <v>0</v>
      </c>
      <c r="H775" s="548">
        <f t="shared" si="82"/>
        <v>0</v>
      </c>
      <c r="I775" s="548">
        <f t="shared" si="83"/>
        <v>0</v>
      </c>
      <c r="J775" s="548"/>
      <c r="K775" s="548">
        <f>K777+K778</f>
        <v>0</v>
      </c>
      <c r="L775" s="548">
        <f>L777+L778</f>
        <v>0</v>
      </c>
    </row>
    <row r="776" spans="1:12" s="214" customFormat="1">
      <c r="A776" s="656"/>
      <c r="B776" s="659"/>
      <c r="C776" s="470"/>
      <c r="D776" s="219" t="s">
        <v>71</v>
      </c>
      <c r="E776" s="508"/>
      <c r="F776" s="508"/>
      <c r="G776" s="508"/>
      <c r="H776" s="508">
        <f t="shared" si="82"/>
        <v>0</v>
      </c>
      <c r="I776" s="508">
        <f t="shared" si="83"/>
        <v>0</v>
      </c>
      <c r="J776" s="508"/>
      <c r="K776" s="508"/>
      <c r="L776" s="508"/>
    </row>
    <row r="777" spans="1:12" s="214" customFormat="1">
      <c r="A777" s="656"/>
      <c r="B777" s="659"/>
      <c r="C777" s="470"/>
      <c r="D777" s="219" t="s">
        <v>61</v>
      </c>
      <c r="E777" s="508"/>
      <c r="F777" s="508"/>
      <c r="G777" s="508"/>
      <c r="H777" s="508">
        <f t="shared" si="82"/>
        <v>0</v>
      </c>
      <c r="I777" s="508">
        <f t="shared" si="83"/>
        <v>0</v>
      </c>
      <c r="J777" s="508"/>
      <c r="K777" s="508"/>
      <c r="L777" s="508"/>
    </row>
    <row r="778" spans="1:12" s="214" customFormat="1">
      <c r="A778" s="656"/>
      <c r="B778" s="659"/>
      <c r="C778" s="470"/>
      <c r="D778" s="219" t="s">
        <v>62</v>
      </c>
      <c r="E778" s="508"/>
      <c r="F778" s="508"/>
      <c r="G778" s="508"/>
      <c r="H778" s="508">
        <f t="shared" si="82"/>
        <v>0</v>
      </c>
      <c r="I778" s="508">
        <f t="shared" si="83"/>
        <v>0</v>
      </c>
      <c r="J778" s="508"/>
      <c r="K778" s="508"/>
      <c r="L778" s="508"/>
    </row>
    <row r="779" spans="1:12" s="214" customFormat="1" ht="14.25">
      <c r="A779" s="656"/>
      <c r="B779" s="659"/>
      <c r="C779" s="470">
        <v>4262</v>
      </c>
      <c r="D779" s="220" t="s">
        <v>288</v>
      </c>
      <c r="E779" s="508"/>
      <c r="F779" s="508"/>
      <c r="G779" s="508"/>
      <c r="H779" s="508">
        <f t="shared" si="82"/>
        <v>0</v>
      </c>
      <c r="I779" s="508">
        <f t="shared" si="83"/>
        <v>0</v>
      </c>
      <c r="J779" s="508"/>
      <c r="K779" s="508"/>
      <c r="L779" s="508"/>
    </row>
    <row r="780" spans="1:12" s="214" customFormat="1" ht="14.25">
      <c r="A780" s="656"/>
      <c r="B780" s="659"/>
      <c r="C780" s="470">
        <v>4264</v>
      </c>
      <c r="D780" s="220" t="s">
        <v>287</v>
      </c>
      <c r="E780" s="508"/>
      <c r="F780" s="508"/>
      <c r="G780" s="508"/>
      <c r="H780" s="508">
        <f t="shared" si="82"/>
        <v>0</v>
      </c>
      <c r="I780" s="508">
        <f t="shared" si="83"/>
        <v>0</v>
      </c>
      <c r="J780" s="508"/>
      <c r="K780" s="508"/>
      <c r="L780" s="508"/>
    </row>
    <row r="781" spans="1:12" s="214" customFormat="1" ht="22.5" customHeight="1">
      <c r="A781" s="656"/>
      <c r="B781" s="659"/>
      <c r="C781" s="473">
        <v>4266</v>
      </c>
      <c r="D781" s="454" t="s">
        <v>363</v>
      </c>
      <c r="E781" s="508"/>
      <c r="F781" s="508"/>
      <c r="G781" s="508"/>
      <c r="H781" s="508">
        <f t="shared" si="82"/>
        <v>0</v>
      </c>
      <c r="I781" s="508">
        <f t="shared" si="83"/>
        <v>0</v>
      </c>
      <c r="J781" s="508"/>
      <c r="K781" s="508"/>
      <c r="L781" s="508"/>
    </row>
    <row r="782" spans="1:12" s="214" customFormat="1" ht="28.5">
      <c r="A782" s="656"/>
      <c r="B782" s="659"/>
      <c r="C782" s="470">
        <v>4267</v>
      </c>
      <c r="D782" s="220" t="s">
        <v>289</v>
      </c>
      <c r="E782" s="508"/>
      <c r="F782" s="508"/>
      <c r="G782" s="508"/>
      <c r="H782" s="508">
        <f t="shared" si="82"/>
        <v>0</v>
      </c>
      <c r="I782" s="508">
        <f t="shared" si="83"/>
        <v>0</v>
      </c>
      <c r="J782" s="508"/>
      <c r="K782" s="508"/>
      <c r="L782" s="508"/>
    </row>
    <row r="783" spans="1:12" s="214" customFormat="1" ht="14.25">
      <c r="A783" s="656"/>
      <c r="B783" s="659"/>
      <c r="C783" s="470">
        <v>4269</v>
      </c>
      <c r="D783" s="220" t="s">
        <v>63</v>
      </c>
      <c r="E783" s="508"/>
      <c r="F783" s="508"/>
      <c r="G783" s="508"/>
      <c r="H783" s="508">
        <f t="shared" si="82"/>
        <v>0</v>
      </c>
      <c r="I783" s="508">
        <f t="shared" si="83"/>
        <v>0</v>
      </c>
      <c r="J783" s="508"/>
      <c r="K783" s="508"/>
      <c r="L783" s="508"/>
    </row>
    <row r="784" spans="1:12" s="214" customFormat="1" ht="42.75">
      <c r="A784" s="656"/>
      <c r="B784" s="659"/>
      <c r="C784" s="470">
        <v>4511</v>
      </c>
      <c r="D784" s="218" t="s">
        <v>64</v>
      </c>
      <c r="E784" s="508"/>
      <c r="F784" s="508"/>
      <c r="G784" s="508"/>
      <c r="H784" s="508">
        <f t="shared" si="82"/>
        <v>0</v>
      </c>
      <c r="I784" s="508">
        <f t="shared" si="83"/>
        <v>0</v>
      </c>
      <c r="J784" s="508"/>
      <c r="K784" s="508"/>
      <c r="L784" s="508"/>
    </row>
    <row r="785" spans="1:12" s="216" customFormat="1" ht="42.75">
      <c r="A785" s="656"/>
      <c r="B785" s="659"/>
      <c r="C785" s="470">
        <v>4621</v>
      </c>
      <c r="D785" s="218" t="s">
        <v>65</v>
      </c>
      <c r="E785" s="508"/>
      <c r="F785" s="508"/>
      <c r="G785" s="508"/>
      <c r="H785" s="508">
        <f t="shared" si="82"/>
        <v>0</v>
      </c>
      <c r="I785" s="508">
        <f t="shared" si="83"/>
        <v>0</v>
      </c>
      <c r="J785" s="550"/>
      <c r="K785" s="508"/>
      <c r="L785" s="508"/>
    </row>
    <row r="786" spans="1:12" s="216" customFormat="1" ht="42.75">
      <c r="A786" s="656"/>
      <c r="B786" s="659"/>
      <c r="C786" s="470">
        <v>4631</v>
      </c>
      <c r="D786" s="218" t="s">
        <v>321</v>
      </c>
      <c r="E786" s="508"/>
      <c r="F786" s="508"/>
      <c r="G786" s="508"/>
      <c r="H786" s="508">
        <f t="shared" si="82"/>
        <v>0</v>
      </c>
      <c r="I786" s="508">
        <f t="shared" si="83"/>
        <v>0</v>
      </c>
      <c r="J786" s="550"/>
      <c r="K786" s="508"/>
      <c r="L786" s="508"/>
    </row>
    <row r="787" spans="1:12" s="216" customFormat="1" ht="21.75" customHeight="1">
      <c r="A787" s="656"/>
      <c r="B787" s="659"/>
      <c r="C787" s="470">
        <v>4632</v>
      </c>
      <c r="D787" s="218" t="s">
        <v>231</v>
      </c>
      <c r="E787" s="508"/>
      <c r="F787" s="508"/>
      <c r="G787" s="508"/>
      <c r="H787" s="508">
        <f t="shared" si="82"/>
        <v>0</v>
      </c>
      <c r="I787" s="508">
        <f t="shared" si="83"/>
        <v>0</v>
      </c>
      <c r="J787" s="508"/>
      <c r="K787" s="508"/>
      <c r="L787" s="508"/>
    </row>
    <row r="788" spans="1:12" s="216" customFormat="1" ht="48.75" customHeight="1">
      <c r="A788" s="656"/>
      <c r="B788" s="659"/>
      <c r="C788" s="473">
        <v>4638</v>
      </c>
      <c r="D788" s="454" t="s">
        <v>364</v>
      </c>
      <c r="E788" s="508"/>
      <c r="F788" s="508"/>
      <c r="G788" s="508"/>
      <c r="H788" s="508">
        <f t="shared" si="82"/>
        <v>0</v>
      </c>
      <c r="I788" s="508">
        <f t="shared" si="83"/>
        <v>0</v>
      </c>
      <c r="J788" s="508"/>
      <c r="K788" s="508"/>
      <c r="L788" s="508"/>
    </row>
    <row r="789" spans="1:12" s="216" customFormat="1" ht="14.25">
      <c r="A789" s="656"/>
      <c r="B789" s="659"/>
      <c r="C789" s="470" t="s">
        <v>327</v>
      </c>
      <c r="D789" s="218" t="s">
        <v>328</v>
      </c>
      <c r="E789" s="508"/>
      <c r="F789" s="508"/>
      <c r="G789" s="508"/>
      <c r="H789" s="508">
        <f t="shared" si="82"/>
        <v>0</v>
      </c>
      <c r="I789" s="508">
        <f t="shared" si="83"/>
        <v>0</v>
      </c>
      <c r="J789" s="508"/>
      <c r="K789" s="508"/>
      <c r="L789" s="508"/>
    </row>
    <row r="790" spans="1:12" s="216" customFormat="1" ht="14.25">
      <c r="A790" s="656"/>
      <c r="B790" s="659"/>
      <c r="C790" s="470">
        <v>4729</v>
      </c>
      <c r="D790" s="220" t="s">
        <v>66</v>
      </c>
      <c r="E790" s="508">
        <v>1152.26</v>
      </c>
      <c r="F790" s="508">
        <v>3360</v>
      </c>
      <c r="G790" s="508">
        <v>3360</v>
      </c>
      <c r="H790" s="508">
        <f t="shared" si="82"/>
        <v>0</v>
      </c>
      <c r="I790" s="508">
        <f t="shared" si="83"/>
        <v>2207.7399999999998</v>
      </c>
      <c r="J790" s="551"/>
      <c r="K790" s="508">
        <v>3360</v>
      </c>
      <c r="L790" s="508">
        <v>3360</v>
      </c>
    </row>
    <row r="791" spans="1:12" s="216" customFormat="1" ht="14.25">
      <c r="A791" s="656"/>
      <c r="B791" s="659"/>
      <c r="C791" s="470">
        <v>4822</v>
      </c>
      <c r="D791" s="220" t="s">
        <v>67</v>
      </c>
      <c r="E791" s="551"/>
      <c r="F791" s="551"/>
      <c r="G791" s="508"/>
      <c r="H791" s="508">
        <f t="shared" si="82"/>
        <v>0</v>
      </c>
      <c r="I791" s="508">
        <f t="shared" si="83"/>
        <v>0</v>
      </c>
      <c r="J791" s="551"/>
      <c r="K791" s="551"/>
      <c r="L791" s="551"/>
    </row>
    <row r="792" spans="1:12" s="216" customFormat="1" ht="14.25">
      <c r="A792" s="656"/>
      <c r="B792" s="659"/>
      <c r="C792" s="472">
        <v>4823</v>
      </c>
      <c r="D792" s="426" t="s">
        <v>68</v>
      </c>
      <c r="E792" s="548">
        <f>E794+E795+E796</f>
        <v>534.20000000000005</v>
      </c>
      <c r="F792" s="548">
        <f>F794+F795+F796</f>
        <v>1551.6</v>
      </c>
      <c r="G792" s="548">
        <f>G794+G795+G796</f>
        <v>1165.4000000000001</v>
      </c>
      <c r="H792" s="548">
        <f t="shared" si="82"/>
        <v>-386.19999999999982</v>
      </c>
      <c r="I792" s="548">
        <f t="shared" si="83"/>
        <v>631.20000000000005</v>
      </c>
      <c r="J792" s="548"/>
      <c r="K792" s="548">
        <f>K794+K795+K796</f>
        <v>1165.4000000000001</v>
      </c>
      <c r="L792" s="548">
        <f>L794+L795+L796</f>
        <v>1165.4000000000001</v>
      </c>
    </row>
    <row r="793" spans="1:12" s="216" customFormat="1" ht="14.25">
      <c r="A793" s="656"/>
      <c r="B793" s="659"/>
      <c r="C793" s="470"/>
      <c r="D793" s="219" t="s">
        <v>71</v>
      </c>
      <c r="E793" s="551"/>
      <c r="F793" s="551"/>
      <c r="G793" s="508"/>
      <c r="H793" s="508">
        <f t="shared" si="82"/>
        <v>0</v>
      </c>
      <c r="I793" s="508">
        <f t="shared" si="83"/>
        <v>0</v>
      </c>
      <c r="J793" s="551"/>
      <c r="K793" s="551"/>
      <c r="L793" s="551"/>
    </row>
    <row r="794" spans="1:12" s="214" customFormat="1" ht="27">
      <c r="A794" s="656"/>
      <c r="B794" s="659"/>
      <c r="C794" s="470"/>
      <c r="D794" s="219" t="s">
        <v>230</v>
      </c>
      <c r="E794" s="508"/>
      <c r="F794" s="508">
        <v>11.600000000000001</v>
      </c>
      <c r="G794" s="508">
        <v>11.600000000000001</v>
      </c>
      <c r="H794" s="508">
        <f t="shared" si="82"/>
        <v>0</v>
      </c>
      <c r="I794" s="508">
        <f t="shared" si="83"/>
        <v>11.600000000000001</v>
      </c>
      <c r="J794" s="551"/>
      <c r="K794" s="508">
        <v>11.600000000000001</v>
      </c>
      <c r="L794" s="508">
        <v>11.600000000000001</v>
      </c>
    </row>
    <row r="795" spans="1:12" ht="27.95" customHeight="1">
      <c r="A795" s="656"/>
      <c r="B795" s="659"/>
      <c r="C795" s="470"/>
      <c r="D795" s="219" t="s">
        <v>228</v>
      </c>
      <c r="E795" s="508">
        <v>492.2</v>
      </c>
      <c r="F795" s="508">
        <v>1478.5</v>
      </c>
      <c r="G795" s="508">
        <v>936</v>
      </c>
      <c r="H795" s="508">
        <f t="shared" si="82"/>
        <v>-542.5</v>
      </c>
      <c r="I795" s="508">
        <f t="shared" si="83"/>
        <v>443.8</v>
      </c>
      <c r="J795" s="551"/>
      <c r="K795" s="508">
        <v>936</v>
      </c>
      <c r="L795" s="508">
        <v>936</v>
      </c>
    </row>
    <row r="796" spans="1:12" ht="14.25">
      <c r="A796" s="656"/>
      <c r="B796" s="659"/>
      <c r="C796" s="470"/>
      <c r="D796" s="219" t="s">
        <v>229</v>
      </c>
      <c r="E796" s="508">
        <v>42</v>
      </c>
      <c r="F796" s="508">
        <v>61.5</v>
      </c>
      <c r="G796" s="508">
        <v>217.8</v>
      </c>
      <c r="H796" s="508">
        <f t="shared" si="82"/>
        <v>156.30000000000001</v>
      </c>
      <c r="I796" s="508">
        <f t="shared" si="83"/>
        <v>175.8</v>
      </c>
      <c r="J796" s="551"/>
      <c r="K796" s="508">
        <v>217.8</v>
      </c>
      <c r="L796" s="508">
        <v>217.8</v>
      </c>
    </row>
    <row r="797" spans="1:12" ht="31.5" customHeight="1">
      <c r="A797" s="656"/>
      <c r="B797" s="659"/>
      <c r="C797" s="473" t="s">
        <v>362</v>
      </c>
      <c r="D797" s="454" t="s">
        <v>384</v>
      </c>
      <c r="E797" s="551"/>
      <c r="F797" s="551"/>
      <c r="G797" s="508"/>
      <c r="H797" s="508">
        <f t="shared" si="82"/>
        <v>0</v>
      </c>
      <c r="I797" s="508">
        <f t="shared" si="83"/>
        <v>0</v>
      </c>
      <c r="J797" s="551"/>
      <c r="K797" s="551"/>
      <c r="L797" s="551"/>
    </row>
    <row r="798" spans="1:12" s="229" customFormat="1" ht="14.25">
      <c r="A798" s="656"/>
      <c r="B798" s="659"/>
      <c r="C798" s="470">
        <v>4861</v>
      </c>
      <c r="D798" s="220" t="s">
        <v>69</v>
      </c>
      <c r="E798" s="551"/>
      <c r="F798" s="551"/>
      <c r="G798" s="508"/>
      <c r="H798" s="508">
        <f t="shared" si="82"/>
        <v>0</v>
      </c>
      <c r="I798" s="508">
        <f t="shared" si="83"/>
        <v>0</v>
      </c>
      <c r="J798" s="551"/>
      <c r="K798" s="551"/>
      <c r="L798" s="551"/>
    </row>
    <row r="799" spans="1:12" ht="14.25">
      <c r="A799" s="657"/>
      <c r="B799" s="660"/>
      <c r="C799" s="470">
        <v>4891</v>
      </c>
      <c r="D799" s="220" t="s">
        <v>70</v>
      </c>
      <c r="E799" s="508"/>
      <c r="F799" s="508"/>
      <c r="G799" s="508"/>
      <c r="H799" s="508">
        <f t="shared" si="82"/>
        <v>0</v>
      </c>
      <c r="I799" s="508">
        <f t="shared" si="83"/>
        <v>0</v>
      </c>
      <c r="J799" s="508"/>
      <c r="K799" s="508"/>
      <c r="L799" s="508"/>
    </row>
    <row r="800" spans="1:12" s="25" customFormat="1" ht="28.5">
      <c r="A800" s="651" t="s">
        <v>378</v>
      </c>
      <c r="B800" s="651"/>
      <c r="C800" s="230"/>
      <c r="D800" s="34" t="s">
        <v>72</v>
      </c>
      <c r="E800" s="552">
        <f>SUM(E802:E809)</f>
        <v>0</v>
      </c>
      <c r="F800" s="552">
        <f>SUM(F802:F809)</f>
        <v>0</v>
      </c>
      <c r="G800" s="552">
        <f>SUM(G802:G809)</f>
        <v>0</v>
      </c>
      <c r="H800" s="552">
        <f t="shared" si="82"/>
        <v>0</v>
      </c>
      <c r="I800" s="552">
        <f>+I806+I807+I808+I809</f>
        <v>0</v>
      </c>
      <c r="J800" s="552"/>
      <c r="K800" s="552">
        <f>SUM(K802:K809)</f>
        <v>0</v>
      </c>
      <c r="L800" s="552">
        <f>SUM(L802:L809)</f>
        <v>0</v>
      </c>
    </row>
    <row r="801" spans="1:12" s="18" customFormat="1" ht="23.25" customHeight="1">
      <c r="A801" s="506" t="s">
        <v>379</v>
      </c>
      <c r="B801" s="597" t="s">
        <v>380</v>
      </c>
      <c r="C801" s="231"/>
      <c r="D801" s="15" t="s">
        <v>71</v>
      </c>
      <c r="E801" s="553"/>
      <c r="F801" s="553"/>
      <c r="G801" s="553"/>
      <c r="H801" s="553">
        <f t="shared" si="82"/>
        <v>0</v>
      </c>
      <c r="I801" s="349">
        <f t="shared" ref="I801:I814" si="84">G801-E801</f>
        <v>0</v>
      </c>
      <c r="J801" s="553"/>
      <c r="K801" s="553"/>
      <c r="L801" s="553"/>
    </row>
    <row r="802" spans="1:12" s="18" customFormat="1" ht="28.5">
      <c r="A802" s="652">
        <v>1080</v>
      </c>
      <c r="B802" s="652">
        <v>11009</v>
      </c>
      <c r="C802" s="231">
        <v>5111</v>
      </c>
      <c r="D802" s="16" t="s">
        <v>424</v>
      </c>
      <c r="E802" s="553"/>
      <c r="F802" s="553"/>
      <c r="G802" s="553"/>
      <c r="H802" s="349">
        <f t="shared" si="82"/>
        <v>0</v>
      </c>
      <c r="I802" s="349">
        <f t="shared" si="84"/>
        <v>0</v>
      </c>
      <c r="J802" s="553"/>
      <c r="K802" s="553"/>
      <c r="L802" s="553"/>
    </row>
    <row r="803" spans="1:12" s="18" customFormat="1" ht="28.5">
      <c r="A803" s="653"/>
      <c r="B803" s="653"/>
      <c r="C803" s="231">
        <v>5112</v>
      </c>
      <c r="D803" s="16" t="s">
        <v>425</v>
      </c>
      <c r="E803" s="553"/>
      <c r="F803" s="553"/>
      <c r="G803" s="553"/>
      <c r="H803" s="349">
        <f t="shared" si="82"/>
        <v>0</v>
      </c>
      <c r="I803" s="349">
        <f t="shared" si="84"/>
        <v>0</v>
      </c>
      <c r="J803" s="553"/>
      <c r="K803" s="553"/>
      <c r="L803" s="553"/>
    </row>
    <row r="804" spans="1:12" s="18" customFormat="1" ht="13.5" customHeight="1">
      <c r="A804" s="653"/>
      <c r="B804" s="653"/>
      <c r="C804" s="231" t="s">
        <v>426</v>
      </c>
      <c r="D804" s="16" t="s">
        <v>421</v>
      </c>
      <c r="E804" s="553"/>
      <c r="F804" s="553"/>
      <c r="G804" s="553"/>
      <c r="H804" s="349">
        <f t="shared" si="82"/>
        <v>0</v>
      </c>
      <c r="I804" s="349">
        <f t="shared" si="84"/>
        <v>0</v>
      </c>
      <c r="J804" s="553"/>
      <c r="K804" s="553"/>
      <c r="L804" s="553"/>
    </row>
    <row r="805" spans="1:12" s="18" customFormat="1" ht="14.25">
      <c r="A805" s="653"/>
      <c r="B805" s="653"/>
      <c r="C805" s="231">
        <v>5121</v>
      </c>
      <c r="D805" s="218" t="s">
        <v>73</v>
      </c>
      <c r="E805" s="553"/>
      <c r="F805" s="553"/>
      <c r="G805" s="553"/>
      <c r="H805" s="349">
        <f t="shared" si="82"/>
        <v>0</v>
      </c>
      <c r="I805" s="349">
        <f t="shared" si="84"/>
        <v>0</v>
      </c>
      <c r="J805" s="553"/>
      <c r="K805" s="553"/>
      <c r="L805" s="553"/>
    </row>
    <row r="806" spans="1:12" s="31" customFormat="1" ht="15.75" customHeight="1">
      <c r="A806" s="653"/>
      <c r="B806" s="653"/>
      <c r="C806" s="208">
        <v>5122</v>
      </c>
      <c r="D806" s="19" t="s">
        <v>74</v>
      </c>
      <c r="E806" s="554"/>
      <c r="F806" s="554"/>
      <c r="G806" s="349"/>
      <c r="H806" s="349">
        <f t="shared" si="82"/>
        <v>0</v>
      </c>
      <c r="I806" s="349">
        <f t="shared" si="84"/>
        <v>0</v>
      </c>
      <c r="J806" s="554"/>
      <c r="K806" s="349"/>
      <c r="L806" s="349"/>
    </row>
    <row r="807" spans="1:12" s="31" customFormat="1" ht="15.75" customHeight="1">
      <c r="A807" s="653"/>
      <c r="B807" s="653"/>
      <c r="C807" s="208">
        <v>5129</v>
      </c>
      <c r="D807" s="19" t="s">
        <v>75</v>
      </c>
      <c r="E807" s="554"/>
      <c r="F807" s="554"/>
      <c r="G807" s="349"/>
      <c r="H807" s="349">
        <f t="shared" si="82"/>
        <v>0</v>
      </c>
      <c r="I807" s="349">
        <f t="shared" si="84"/>
        <v>0</v>
      </c>
      <c r="J807" s="554"/>
      <c r="K807" s="349"/>
      <c r="L807" s="349"/>
    </row>
    <row r="808" spans="1:12" s="31" customFormat="1" ht="14.25">
      <c r="A808" s="653"/>
      <c r="B808" s="653"/>
      <c r="C808" s="208">
        <v>5132</v>
      </c>
      <c r="D808" s="19" t="s">
        <v>76</v>
      </c>
      <c r="E808" s="554"/>
      <c r="F808" s="554"/>
      <c r="G808" s="349"/>
      <c r="H808" s="349">
        <f t="shared" si="82"/>
        <v>0</v>
      </c>
      <c r="I808" s="349">
        <f t="shared" si="84"/>
        <v>0</v>
      </c>
      <c r="J808" s="554"/>
      <c r="K808" s="349"/>
      <c r="L808" s="349"/>
    </row>
    <row r="809" spans="1:12" s="31" customFormat="1" ht="15.75" customHeight="1">
      <c r="A809" s="654"/>
      <c r="B809" s="654"/>
      <c r="C809" s="208" t="s">
        <v>427</v>
      </c>
      <c r="D809" s="19" t="s">
        <v>428</v>
      </c>
      <c r="E809" s="554"/>
      <c r="F809" s="554"/>
      <c r="G809" s="349"/>
      <c r="H809" s="349">
        <f t="shared" si="82"/>
        <v>0</v>
      </c>
      <c r="I809" s="349">
        <f t="shared" si="84"/>
        <v>0</v>
      </c>
      <c r="J809" s="554"/>
      <c r="K809" s="349"/>
      <c r="L809" s="349"/>
    </row>
    <row r="810" spans="1:12" s="146" customFormat="1" ht="14.25" customHeight="1">
      <c r="A810" s="655" t="s">
        <v>420</v>
      </c>
      <c r="B810" s="658" t="s">
        <v>515</v>
      </c>
      <c r="C810" s="464"/>
      <c r="D810" s="218" t="s">
        <v>232</v>
      </c>
      <c r="E810" s="555">
        <v>73</v>
      </c>
      <c r="F810" s="555">
        <v>77</v>
      </c>
      <c r="G810" s="555">
        <v>77</v>
      </c>
      <c r="H810" s="555">
        <f>+G810-F810</f>
        <v>0</v>
      </c>
      <c r="I810" s="555">
        <f t="shared" si="84"/>
        <v>4</v>
      </c>
      <c r="J810" s="555"/>
      <c r="K810" s="555">
        <v>77</v>
      </c>
      <c r="L810" s="555">
        <v>77</v>
      </c>
    </row>
    <row r="811" spans="1:12" s="146" customFormat="1" ht="13.5" customHeight="1">
      <c r="A811" s="656"/>
      <c r="B811" s="659"/>
      <c r="C811" s="465"/>
      <c r="D811" s="219"/>
      <c r="E811" s="556"/>
      <c r="F811" s="556"/>
      <c r="G811" s="556"/>
      <c r="H811" s="556">
        <f>+G811-F811</f>
        <v>0</v>
      </c>
      <c r="I811" s="556">
        <f t="shared" si="84"/>
        <v>0</v>
      </c>
      <c r="J811" s="556"/>
      <c r="K811" s="556"/>
      <c r="L811" s="556"/>
    </row>
    <row r="812" spans="1:12" s="146" customFormat="1" ht="14.25" customHeight="1">
      <c r="A812" s="656"/>
      <c r="B812" s="659"/>
      <c r="C812" s="465"/>
      <c r="D812" s="220" t="s">
        <v>31</v>
      </c>
      <c r="E812" s="556">
        <v>1</v>
      </c>
      <c r="F812" s="556">
        <v>1</v>
      </c>
      <c r="G812" s="556">
        <v>1</v>
      </c>
      <c r="H812" s="556">
        <f>+G812-F812</f>
        <v>0</v>
      </c>
      <c r="I812" s="556">
        <f t="shared" si="84"/>
        <v>0</v>
      </c>
      <c r="J812" s="556"/>
      <c r="K812" s="556">
        <v>1</v>
      </c>
      <c r="L812" s="556">
        <v>1</v>
      </c>
    </row>
    <row r="813" spans="1:12" s="213" customFormat="1" ht="14.25" customHeight="1">
      <c r="A813" s="656"/>
      <c r="B813" s="659"/>
      <c r="C813" s="465"/>
      <c r="D813" s="219"/>
      <c r="E813" s="509"/>
      <c r="F813" s="509"/>
      <c r="G813" s="509"/>
      <c r="H813" s="509">
        <f>+G813-F813</f>
        <v>0</v>
      </c>
      <c r="I813" s="509">
        <f t="shared" si="84"/>
        <v>0</v>
      </c>
      <c r="J813" s="509"/>
      <c r="K813" s="509"/>
      <c r="L813" s="509"/>
    </row>
    <row r="814" spans="1:12" s="212" customFormat="1" ht="14.25" customHeight="1">
      <c r="A814" s="656"/>
      <c r="B814" s="659"/>
      <c r="C814" s="466"/>
      <c r="D814" s="228" t="s">
        <v>32</v>
      </c>
      <c r="E814" s="547">
        <f>+E816+E880</f>
        <v>458254.16</v>
      </c>
      <c r="F814" s="547">
        <f>+F816+F880</f>
        <v>461035.9</v>
      </c>
      <c r="G814" s="547">
        <f>+G816+G880</f>
        <v>512494.05199999997</v>
      </c>
      <c r="H814" s="547">
        <f>+G814-F814</f>
        <v>51458.151999999944</v>
      </c>
      <c r="I814" s="547">
        <f t="shared" si="84"/>
        <v>54239.891999999993</v>
      </c>
      <c r="J814" s="547"/>
      <c r="K814" s="547">
        <f>+K816+K880</f>
        <v>516409.45199999999</v>
      </c>
      <c r="L814" s="547">
        <f>+L816+L880</f>
        <v>519444.152</v>
      </c>
    </row>
    <row r="815" spans="1:12" s="212" customFormat="1" ht="14.25" customHeight="1">
      <c r="A815" s="656"/>
      <c r="B815" s="659"/>
      <c r="C815" s="467"/>
      <c r="D815" s="15" t="s">
        <v>330</v>
      </c>
      <c r="E815" s="509"/>
      <c r="F815" s="509"/>
      <c r="G815" s="509"/>
      <c r="H815" s="547"/>
      <c r="I815" s="547"/>
      <c r="J815" s="509"/>
      <c r="K815" s="509"/>
      <c r="L815" s="509"/>
    </row>
    <row r="816" spans="1:12" s="212" customFormat="1" ht="14.25" customHeight="1">
      <c r="A816" s="656"/>
      <c r="B816" s="659"/>
      <c r="C816" s="468"/>
      <c r="D816" s="221" t="s">
        <v>35</v>
      </c>
      <c r="E816" s="547">
        <f>E818+SUM(E824:E879)-E824-E829-E837-E851-E855-E872</f>
        <v>458254.16</v>
      </c>
      <c r="F816" s="547">
        <f>F818+SUM(F824:F879)-F824-F829-F837-F851-F855-F872</f>
        <v>461035.9</v>
      </c>
      <c r="G816" s="547">
        <f>G818+SUM(G824:G879)-G824-G829-G837-G851-G855-G872</f>
        <v>512494.05199999997</v>
      </c>
      <c r="H816" s="547">
        <f>+G816-F816</f>
        <v>51458.151999999944</v>
      </c>
      <c r="I816" s="547">
        <f t="shared" ref="I816:I847" si="85">G816-E816</f>
        <v>54239.891999999993</v>
      </c>
      <c r="J816" s="547"/>
      <c r="K816" s="547">
        <f>K818+SUM(K824:K879)-K824-K829-K837-K851-K855-K872</f>
        <v>516409.45199999999</v>
      </c>
      <c r="L816" s="547">
        <f>L818+SUM(L824:L879)-L824-L829-L837-L851-L855-L872</f>
        <v>519444.152</v>
      </c>
    </row>
    <row r="817" spans="1:12" s="212" customFormat="1" ht="13.5" customHeight="1">
      <c r="A817" s="656"/>
      <c r="B817" s="659"/>
      <c r="C817" s="464"/>
      <c r="D817" s="219" t="s">
        <v>71</v>
      </c>
      <c r="E817" s="510"/>
      <c r="F817" s="510"/>
      <c r="G817" s="509"/>
      <c r="H817" s="509">
        <f t="shared" ref="H817:H889" si="86">+G817-F817</f>
        <v>0</v>
      </c>
      <c r="I817" s="510">
        <f t="shared" si="85"/>
        <v>0</v>
      </c>
      <c r="J817" s="510"/>
      <c r="K817" s="510"/>
      <c r="L817" s="510"/>
    </row>
    <row r="818" spans="1:12" s="212" customFormat="1" ht="14.25" customHeight="1">
      <c r="A818" s="656"/>
      <c r="B818" s="659"/>
      <c r="C818" s="469"/>
      <c r="D818" s="426" t="s">
        <v>408</v>
      </c>
      <c r="E818" s="548">
        <f>SUM(E820:E822)</f>
        <v>361424.8</v>
      </c>
      <c r="F818" s="548">
        <f>SUM(F820:F822)</f>
        <v>392174.8</v>
      </c>
      <c r="G818" s="548">
        <f>SUM(G820:G822)</f>
        <v>430481.39999999997</v>
      </c>
      <c r="H818" s="548">
        <f t="shared" si="86"/>
        <v>38306.599999999977</v>
      </c>
      <c r="I818" s="548">
        <f t="shared" si="85"/>
        <v>69056.599999999977</v>
      </c>
      <c r="J818" s="548"/>
      <c r="K818" s="548">
        <f>SUM(K820:K822)</f>
        <v>434396.8</v>
      </c>
      <c r="L818" s="548">
        <f>SUM(L820:L822)</f>
        <v>437431.5</v>
      </c>
    </row>
    <row r="819" spans="1:12" s="212" customFormat="1">
      <c r="A819" s="656"/>
      <c r="B819" s="659"/>
      <c r="C819" s="464"/>
      <c r="D819" s="219" t="s">
        <v>71</v>
      </c>
      <c r="E819" s="510"/>
      <c r="F819" s="510"/>
      <c r="G819" s="509"/>
      <c r="H819" s="509">
        <f t="shared" si="86"/>
        <v>0</v>
      </c>
      <c r="I819" s="510">
        <f t="shared" si="85"/>
        <v>0</v>
      </c>
      <c r="J819" s="510"/>
      <c r="K819" s="510"/>
      <c r="L819" s="510"/>
    </row>
    <row r="820" spans="1:12" s="212" customFormat="1" ht="28.5">
      <c r="A820" s="656"/>
      <c r="B820" s="659"/>
      <c r="C820" s="470" t="s">
        <v>224</v>
      </c>
      <c r="D820" s="222" t="s">
        <v>36</v>
      </c>
      <c r="E820" s="510">
        <v>321623.59999999998</v>
      </c>
      <c r="F820" s="510">
        <v>369957.3</v>
      </c>
      <c r="G820" s="510">
        <v>407055.8</v>
      </c>
      <c r="H820" s="510"/>
      <c r="I820" s="510"/>
      <c r="J820" s="510"/>
      <c r="K820" s="510">
        <v>410717.3</v>
      </c>
      <c r="L820" s="510">
        <v>413582.6</v>
      </c>
    </row>
    <row r="821" spans="1:12" s="214" customFormat="1" ht="28.5">
      <c r="A821" s="656"/>
      <c r="B821" s="659"/>
      <c r="C821" s="470" t="s">
        <v>225</v>
      </c>
      <c r="D821" s="223" t="s">
        <v>37</v>
      </c>
      <c r="E821" s="510">
        <v>34199</v>
      </c>
      <c r="F821" s="510">
        <v>15060.2</v>
      </c>
      <c r="G821" s="510">
        <v>15298.8</v>
      </c>
      <c r="H821" s="510"/>
      <c r="I821" s="510"/>
      <c r="J821" s="510"/>
      <c r="K821" s="510">
        <v>15431.6</v>
      </c>
      <c r="L821" s="510">
        <v>15429</v>
      </c>
    </row>
    <row r="822" spans="1:12" s="214" customFormat="1" ht="42.75">
      <c r="A822" s="656"/>
      <c r="B822" s="659"/>
      <c r="C822" s="470" t="s">
        <v>226</v>
      </c>
      <c r="D822" s="223" t="s">
        <v>38</v>
      </c>
      <c r="E822" s="510">
        <v>5602.2</v>
      </c>
      <c r="F822" s="510">
        <v>7157.3</v>
      </c>
      <c r="G822" s="510">
        <v>8126.8</v>
      </c>
      <c r="H822" s="510"/>
      <c r="I822" s="510"/>
      <c r="J822" s="510"/>
      <c r="K822" s="510">
        <v>8247.9</v>
      </c>
      <c r="L822" s="510">
        <v>8419.9</v>
      </c>
    </row>
    <row r="823" spans="1:12" s="214" customFormat="1" ht="14.25">
      <c r="A823" s="656"/>
      <c r="B823" s="659"/>
      <c r="C823" s="471"/>
      <c r="D823" s="427"/>
      <c r="E823" s="511"/>
      <c r="F823" s="511"/>
      <c r="G823" s="511"/>
      <c r="H823" s="511">
        <f t="shared" si="86"/>
        <v>0</v>
      </c>
      <c r="I823" s="511">
        <f t="shared" si="85"/>
        <v>0</v>
      </c>
      <c r="J823" s="511"/>
      <c r="K823" s="511"/>
      <c r="L823" s="511"/>
    </row>
    <row r="824" spans="1:12" s="214" customFormat="1" ht="14.25">
      <c r="A824" s="656"/>
      <c r="B824" s="659"/>
      <c r="C824" s="472">
        <v>4212</v>
      </c>
      <c r="D824" s="426" t="s">
        <v>39</v>
      </c>
      <c r="E824" s="548">
        <f>E826+E827+E828</f>
        <v>10742.57</v>
      </c>
      <c r="F824" s="548">
        <f>F826+F827+F828</f>
        <v>12583.5</v>
      </c>
      <c r="G824" s="548">
        <f>G826+G827+G828</f>
        <v>0</v>
      </c>
      <c r="H824" s="548">
        <f t="shared" si="86"/>
        <v>-12583.5</v>
      </c>
      <c r="I824" s="548">
        <f t="shared" si="85"/>
        <v>-10742.57</v>
      </c>
      <c r="J824" s="548"/>
      <c r="K824" s="548">
        <f>K826+K827+K828</f>
        <v>0</v>
      </c>
      <c r="L824" s="548">
        <f>L826+L827+L828</f>
        <v>0</v>
      </c>
    </row>
    <row r="825" spans="1:12" s="214" customFormat="1">
      <c r="A825" s="656"/>
      <c r="B825" s="659"/>
      <c r="C825" s="470"/>
      <c r="D825" s="219" t="s">
        <v>71</v>
      </c>
      <c r="E825" s="508"/>
      <c r="F825" s="508"/>
      <c r="G825" s="508"/>
      <c r="H825" s="508">
        <f t="shared" si="86"/>
        <v>0</v>
      </c>
      <c r="I825" s="508">
        <f t="shared" si="85"/>
        <v>0</v>
      </c>
      <c r="J825" s="508"/>
      <c r="K825" s="508"/>
      <c r="L825" s="508"/>
    </row>
    <row r="826" spans="1:12" s="214" customFormat="1">
      <c r="A826" s="656"/>
      <c r="B826" s="659"/>
      <c r="C826" s="470"/>
      <c r="D826" s="219" t="s">
        <v>39</v>
      </c>
      <c r="E826" s="508">
        <v>6417.92</v>
      </c>
      <c r="F826" s="508">
        <v>6605.9</v>
      </c>
      <c r="G826" s="508"/>
      <c r="H826" s="508">
        <f t="shared" si="86"/>
        <v>-6605.9</v>
      </c>
      <c r="I826" s="508">
        <f t="shared" si="85"/>
        <v>-6417.92</v>
      </c>
      <c r="J826" s="508"/>
      <c r="K826" s="508"/>
      <c r="L826" s="508"/>
    </row>
    <row r="827" spans="1:12" s="214" customFormat="1" ht="27">
      <c r="A827" s="656"/>
      <c r="B827" s="659"/>
      <c r="C827" s="470"/>
      <c r="D827" s="219" t="s">
        <v>233</v>
      </c>
      <c r="E827" s="508"/>
      <c r="F827" s="508"/>
      <c r="G827" s="508"/>
      <c r="H827" s="508">
        <f t="shared" si="86"/>
        <v>0</v>
      </c>
      <c r="I827" s="508">
        <f t="shared" si="85"/>
        <v>0</v>
      </c>
      <c r="J827" s="508"/>
      <c r="K827" s="508"/>
      <c r="L827" s="508"/>
    </row>
    <row r="828" spans="1:12" s="214" customFormat="1">
      <c r="A828" s="656"/>
      <c r="B828" s="659"/>
      <c r="C828" s="470"/>
      <c r="D828" s="219" t="s">
        <v>332</v>
      </c>
      <c r="E828" s="508">
        <v>4324.6499999999996</v>
      </c>
      <c r="F828" s="508">
        <v>5977.6</v>
      </c>
      <c r="G828" s="508"/>
      <c r="H828" s="508">
        <f t="shared" si="86"/>
        <v>-5977.6</v>
      </c>
      <c r="I828" s="508">
        <f t="shared" si="85"/>
        <v>-4324.6499999999996</v>
      </c>
      <c r="J828" s="508"/>
      <c r="K828" s="508"/>
      <c r="L828" s="508"/>
    </row>
    <row r="829" spans="1:12" s="214" customFormat="1" ht="14.25">
      <c r="A829" s="656"/>
      <c r="B829" s="659"/>
      <c r="C829" s="472">
        <v>4213</v>
      </c>
      <c r="D829" s="426" t="s">
        <v>40</v>
      </c>
      <c r="E829" s="548">
        <f>E831+E832</f>
        <v>411.77</v>
      </c>
      <c r="F829" s="548">
        <f>F831+F832</f>
        <v>908</v>
      </c>
      <c r="G829" s="548">
        <f>G831+G832</f>
        <v>0</v>
      </c>
      <c r="H829" s="548">
        <f t="shared" si="86"/>
        <v>-908</v>
      </c>
      <c r="I829" s="548">
        <f t="shared" si="85"/>
        <v>-411.77</v>
      </c>
      <c r="J829" s="548"/>
      <c r="K829" s="548">
        <f>K831+K832</f>
        <v>0</v>
      </c>
      <c r="L829" s="548">
        <f>L831+L832</f>
        <v>0</v>
      </c>
    </row>
    <row r="830" spans="1:12" s="214" customFormat="1">
      <c r="A830" s="656"/>
      <c r="B830" s="659"/>
      <c r="C830" s="470"/>
      <c r="D830" s="219" t="s">
        <v>71</v>
      </c>
      <c r="E830" s="508"/>
      <c r="F830" s="508"/>
      <c r="G830" s="508"/>
      <c r="H830" s="508">
        <f t="shared" si="86"/>
        <v>0</v>
      </c>
      <c r="I830" s="508">
        <f t="shared" si="85"/>
        <v>0</v>
      </c>
      <c r="J830" s="508"/>
      <c r="K830" s="508"/>
      <c r="L830" s="508"/>
    </row>
    <row r="831" spans="1:12" s="214" customFormat="1" ht="27">
      <c r="A831" s="656"/>
      <c r="B831" s="659"/>
      <c r="C831" s="470"/>
      <c r="D831" s="225" t="s">
        <v>41</v>
      </c>
      <c r="E831" s="508">
        <v>411.77</v>
      </c>
      <c r="F831" s="508">
        <v>908</v>
      </c>
      <c r="G831" s="508"/>
      <c r="H831" s="508">
        <f t="shared" si="86"/>
        <v>-908</v>
      </c>
      <c r="I831" s="508">
        <f t="shared" si="85"/>
        <v>-411.77</v>
      </c>
      <c r="J831" s="508"/>
      <c r="K831" s="508"/>
      <c r="L831" s="508"/>
    </row>
    <row r="832" spans="1:12" s="214" customFormat="1" ht="27">
      <c r="A832" s="656"/>
      <c r="B832" s="659"/>
      <c r="C832" s="470"/>
      <c r="D832" s="225" t="s">
        <v>227</v>
      </c>
      <c r="E832" s="508"/>
      <c r="F832" s="508"/>
      <c r="G832" s="508"/>
      <c r="H832" s="508">
        <f t="shared" si="86"/>
        <v>0</v>
      </c>
      <c r="I832" s="508">
        <f t="shared" si="85"/>
        <v>0</v>
      </c>
      <c r="J832" s="508"/>
      <c r="K832" s="508"/>
      <c r="L832" s="508"/>
    </row>
    <row r="833" spans="1:12" s="214" customFormat="1" ht="14.25">
      <c r="A833" s="656"/>
      <c r="B833" s="659"/>
      <c r="C833" s="470">
        <v>4214</v>
      </c>
      <c r="D833" s="224" t="s">
        <v>42</v>
      </c>
      <c r="E833" s="508">
        <v>82068.63</v>
      </c>
      <c r="F833" s="508">
        <v>52759.199999999997</v>
      </c>
      <c r="G833" s="508">
        <v>76860.800000000003</v>
      </c>
      <c r="H833" s="508">
        <f t="shared" si="86"/>
        <v>24101.600000000006</v>
      </c>
      <c r="I833" s="508">
        <f t="shared" si="85"/>
        <v>-5207.8300000000017</v>
      </c>
      <c r="J833" s="508"/>
      <c r="K833" s="508">
        <v>76860.800000000003</v>
      </c>
      <c r="L833" s="508">
        <v>76860.800000000003</v>
      </c>
    </row>
    <row r="834" spans="1:12" s="212" customFormat="1" ht="23.25" customHeight="1">
      <c r="A834" s="656"/>
      <c r="B834" s="659"/>
      <c r="C834" s="470">
        <v>4215</v>
      </c>
      <c r="D834" s="224" t="s">
        <v>43</v>
      </c>
      <c r="E834" s="508"/>
      <c r="F834" s="508"/>
      <c r="G834" s="508"/>
      <c r="H834" s="508">
        <f t="shared" si="86"/>
        <v>0</v>
      </c>
      <c r="I834" s="508">
        <f t="shared" si="85"/>
        <v>0</v>
      </c>
      <c r="J834" s="508"/>
      <c r="K834" s="508"/>
      <c r="L834" s="508"/>
    </row>
    <row r="835" spans="1:12" s="146" customFormat="1" ht="28.5">
      <c r="A835" s="656"/>
      <c r="B835" s="659"/>
      <c r="C835" s="470">
        <v>4216</v>
      </c>
      <c r="D835" s="224" t="s">
        <v>44</v>
      </c>
      <c r="E835" s="508"/>
      <c r="F835" s="508"/>
      <c r="G835" s="508"/>
      <c r="H835" s="508">
        <f t="shared" si="86"/>
        <v>0</v>
      </c>
      <c r="I835" s="508">
        <f t="shared" si="85"/>
        <v>0</v>
      </c>
      <c r="J835" s="508"/>
      <c r="K835" s="508"/>
      <c r="L835" s="508"/>
    </row>
    <row r="836" spans="1:12" s="146" customFormat="1" ht="14.25">
      <c r="A836" s="656"/>
      <c r="B836" s="659"/>
      <c r="C836" s="470">
        <v>4217</v>
      </c>
      <c r="D836" s="224" t="s">
        <v>45</v>
      </c>
      <c r="E836" s="508"/>
      <c r="F836" s="508"/>
      <c r="G836" s="508"/>
      <c r="H836" s="508">
        <f t="shared" si="86"/>
        <v>0</v>
      </c>
      <c r="I836" s="508">
        <f t="shared" si="85"/>
        <v>0</v>
      </c>
      <c r="J836" s="508"/>
      <c r="K836" s="508"/>
      <c r="L836" s="508"/>
    </row>
    <row r="837" spans="1:12" s="146" customFormat="1" ht="28.5">
      <c r="A837" s="656"/>
      <c r="B837" s="659"/>
      <c r="C837" s="472"/>
      <c r="D837" s="426" t="s">
        <v>356</v>
      </c>
      <c r="E837" s="548">
        <f>E839+E840</f>
        <v>0</v>
      </c>
      <c r="F837" s="548">
        <f>F839+F840</f>
        <v>0</v>
      </c>
      <c r="G837" s="548">
        <f>G839+G840</f>
        <v>0</v>
      </c>
      <c r="H837" s="548">
        <f t="shared" si="86"/>
        <v>0</v>
      </c>
      <c r="I837" s="548">
        <f t="shared" si="85"/>
        <v>0</v>
      </c>
      <c r="J837" s="548"/>
      <c r="K837" s="548">
        <f>K839+K840</f>
        <v>0</v>
      </c>
      <c r="L837" s="548">
        <f>L839+L840</f>
        <v>0</v>
      </c>
    </row>
    <row r="838" spans="1:12" s="146" customFormat="1">
      <c r="A838" s="656"/>
      <c r="B838" s="659"/>
      <c r="C838" s="470"/>
      <c r="D838" s="219" t="s">
        <v>71</v>
      </c>
      <c r="E838" s="509"/>
      <c r="F838" s="509"/>
      <c r="G838" s="509"/>
      <c r="H838" s="509">
        <f t="shared" si="86"/>
        <v>0</v>
      </c>
      <c r="I838" s="509">
        <f t="shared" si="85"/>
        <v>0</v>
      </c>
      <c r="J838" s="509"/>
      <c r="K838" s="509"/>
      <c r="L838" s="509"/>
    </row>
    <row r="839" spans="1:12" s="146" customFormat="1">
      <c r="A839" s="656"/>
      <c r="B839" s="659"/>
      <c r="C839" s="470">
        <v>4221</v>
      </c>
      <c r="D839" s="219" t="s">
        <v>46</v>
      </c>
      <c r="E839" s="509"/>
      <c r="F839" s="509"/>
      <c r="G839" s="509"/>
      <c r="H839" s="509">
        <f t="shared" si="86"/>
        <v>0</v>
      </c>
      <c r="I839" s="509">
        <f t="shared" si="85"/>
        <v>0</v>
      </c>
      <c r="J839" s="509"/>
      <c r="K839" s="509"/>
      <c r="L839" s="509"/>
    </row>
    <row r="840" spans="1:12" s="146" customFormat="1" ht="27">
      <c r="A840" s="656"/>
      <c r="B840" s="659"/>
      <c r="C840" s="470">
        <v>4222</v>
      </c>
      <c r="D840" s="219" t="s">
        <v>47</v>
      </c>
      <c r="E840" s="509"/>
      <c r="F840" s="509"/>
      <c r="G840" s="509"/>
      <c r="H840" s="509">
        <f t="shared" si="86"/>
        <v>0</v>
      </c>
      <c r="I840" s="509">
        <f t="shared" si="85"/>
        <v>0</v>
      </c>
      <c r="J840" s="509"/>
      <c r="K840" s="509"/>
      <c r="L840" s="509"/>
    </row>
    <row r="841" spans="1:12" s="214" customFormat="1" ht="14.25">
      <c r="A841" s="656"/>
      <c r="B841" s="659"/>
      <c r="C841" s="470">
        <v>4231</v>
      </c>
      <c r="D841" s="220" t="s">
        <v>48</v>
      </c>
      <c r="E841" s="509">
        <v>2357.9899999999998</v>
      </c>
      <c r="F841" s="509">
        <v>1833.5</v>
      </c>
      <c r="G841" s="509">
        <v>2500</v>
      </c>
      <c r="H841" s="509">
        <f t="shared" si="86"/>
        <v>666.5</v>
      </c>
      <c r="I841" s="509">
        <f t="shared" si="85"/>
        <v>142.01000000000022</v>
      </c>
      <c r="J841" s="509"/>
      <c r="K841" s="509">
        <v>2500</v>
      </c>
      <c r="L841" s="509">
        <v>2500</v>
      </c>
    </row>
    <row r="842" spans="1:12" s="214" customFormat="1" ht="16.5">
      <c r="A842" s="656"/>
      <c r="B842" s="659"/>
      <c r="C842" s="470">
        <v>4232</v>
      </c>
      <c r="D842" s="220" t="s">
        <v>49</v>
      </c>
      <c r="E842" s="509"/>
      <c r="F842" s="509"/>
      <c r="G842" s="509"/>
      <c r="H842" s="509">
        <f t="shared" si="86"/>
        <v>0</v>
      </c>
      <c r="I842" s="509">
        <f t="shared" si="85"/>
        <v>0</v>
      </c>
      <c r="J842" s="549"/>
      <c r="K842" s="509"/>
      <c r="L842" s="509"/>
    </row>
    <row r="843" spans="1:12" s="214" customFormat="1" ht="28.5">
      <c r="A843" s="656"/>
      <c r="B843" s="659"/>
      <c r="C843" s="470">
        <v>4233</v>
      </c>
      <c r="D843" s="220" t="s">
        <v>322</v>
      </c>
      <c r="E843" s="509"/>
      <c r="F843" s="509"/>
      <c r="G843" s="509"/>
      <c r="H843" s="509">
        <f t="shared" si="86"/>
        <v>0</v>
      </c>
      <c r="I843" s="509">
        <f t="shared" si="85"/>
        <v>0</v>
      </c>
      <c r="J843" s="549"/>
      <c r="K843" s="509"/>
      <c r="L843" s="509"/>
    </row>
    <row r="844" spans="1:12" s="214" customFormat="1" ht="14.25">
      <c r="A844" s="656"/>
      <c r="B844" s="659"/>
      <c r="C844" s="470">
        <v>4234</v>
      </c>
      <c r="D844" s="220" t="s">
        <v>50</v>
      </c>
      <c r="E844" s="508"/>
      <c r="F844" s="508"/>
      <c r="G844" s="508"/>
      <c r="H844" s="508">
        <f t="shared" si="86"/>
        <v>0</v>
      </c>
      <c r="I844" s="508">
        <f t="shared" si="85"/>
        <v>0</v>
      </c>
      <c r="J844" s="508"/>
      <c r="K844" s="508"/>
      <c r="L844" s="508"/>
    </row>
    <row r="845" spans="1:12" s="212" customFormat="1" ht="14.25">
      <c r="A845" s="656"/>
      <c r="B845" s="659"/>
      <c r="C845" s="470">
        <v>4235</v>
      </c>
      <c r="D845" s="220" t="s">
        <v>51</v>
      </c>
      <c r="E845" s="508">
        <v>50</v>
      </c>
      <c r="F845" s="508"/>
      <c r="G845" s="508">
        <v>750</v>
      </c>
      <c r="H845" s="508">
        <f t="shared" si="86"/>
        <v>750</v>
      </c>
      <c r="I845" s="508">
        <f t="shared" si="85"/>
        <v>700</v>
      </c>
      <c r="J845" s="508"/>
      <c r="K845" s="508">
        <v>750</v>
      </c>
      <c r="L845" s="508">
        <v>750</v>
      </c>
    </row>
    <row r="846" spans="1:12" s="214" customFormat="1" ht="28.5">
      <c r="A846" s="656"/>
      <c r="B846" s="659"/>
      <c r="C846" s="470">
        <v>4236</v>
      </c>
      <c r="D846" s="220" t="s">
        <v>52</v>
      </c>
      <c r="E846" s="508"/>
      <c r="F846" s="508"/>
      <c r="G846" s="508"/>
      <c r="H846" s="508">
        <f t="shared" si="86"/>
        <v>0</v>
      </c>
      <c r="I846" s="508">
        <f t="shared" si="85"/>
        <v>0</v>
      </c>
      <c r="J846" s="508"/>
      <c r="K846" s="508"/>
      <c r="L846" s="508"/>
    </row>
    <row r="847" spans="1:12" s="212" customFormat="1" ht="14.25">
      <c r="A847" s="656"/>
      <c r="B847" s="659"/>
      <c r="C847" s="470">
        <v>4237</v>
      </c>
      <c r="D847" s="220" t="s">
        <v>53</v>
      </c>
      <c r="E847" s="508"/>
      <c r="F847" s="508"/>
      <c r="G847" s="508"/>
      <c r="H847" s="508">
        <f t="shared" si="86"/>
        <v>0</v>
      </c>
      <c r="I847" s="508">
        <f t="shared" si="85"/>
        <v>0</v>
      </c>
      <c r="J847" s="508"/>
      <c r="K847" s="508"/>
      <c r="L847" s="508"/>
    </row>
    <row r="848" spans="1:12" s="212" customFormat="1" ht="28.5">
      <c r="A848" s="656"/>
      <c r="B848" s="659"/>
      <c r="C848" s="470">
        <v>4239</v>
      </c>
      <c r="D848" s="218" t="s">
        <v>54</v>
      </c>
      <c r="E848" s="510"/>
      <c r="F848" s="510"/>
      <c r="G848" s="510"/>
      <c r="H848" s="510">
        <f t="shared" si="86"/>
        <v>0</v>
      </c>
      <c r="I848" s="510">
        <f t="shared" ref="I848:I879" si="87">G848-E848</f>
        <v>0</v>
      </c>
      <c r="J848" s="510"/>
      <c r="K848" s="510"/>
      <c r="L848" s="510"/>
    </row>
    <row r="849" spans="1:12" s="212" customFormat="1" ht="14.25">
      <c r="A849" s="656"/>
      <c r="B849" s="659"/>
      <c r="C849" s="470">
        <v>4241</v>
      </c>
      <c r="D849" s="220" t="s">
        <v>55</v>
      </c>
      <c r="E849" s="508">
        <v>128.9</v>
      </c>
      <c r="F849" s="508">
        <v>128.9</v>
      </c>
      <c r="G849" s="508"/>
      <c r="H849" s="508">
        <f t="shared" si="86"/>
        <v>-128.9</v>
      </c>
      <c r="I849" s="508">
        <f t="shared" si="87"/>
        <v>-128.9</v>
      </c>
      <c r="J849" s="508"/>
      <c r="K849" s="508"/>
      <c r="L849" s="508"/>
    </row>
    <row r="850" spans="1:12" s="212" customFormat="1" ht="28.5">
      <c r="A850" s="656"/>
      <c r="B850" s="659"/>
      <c r="C850" s="470">
        <v>4251</v>
      </c>
      <c r="D850" s="218" t="s">
        <v>56</v>
      </c>
      <c r="E850" s="510"/>
      <c r="F850" s="510"/>
      <c r="G850" s="510"/>
      <c r="H850" s="510">
        <f t="shared" si="86"/>
        <v>0</v>
      </c>
      <c r="I850" s="510">
        <f t="shared" si="87"/>
        <v>0</v>
      </c>
      <c r="J850" s="510"/>
      <c r="K850" s="510"/>
      <c r="L850" s="510"/>
    </row>
    <row r="851" spans="1:12" s="212" customFormat="1" ht="28.5">
      <c r="A851" s="656"/>
      <c r="B851" s="659"/>
      <c r="C851" s="472">
        <v>4252</v>
      </c>
      <c r="D851" s="426" t="s">
        <v>57</v>
      </c>
      <c r="E851" s="548">
        <f>E853+E854</f>
        <v>0</v>
      </c>
      <c r="F851" s="548">
        <f>F853+F854</f>
        <v>0</v>
      </c>
      <c r="G851" s="548">
        <f>G853+G854</f>
        <v>0</v>
      </c>
      <c r="H851" s="548">
        <f t="shared" si="86"/>
        <v>0</v>
      </c>
      <c r="I851" s="548">
        <f t="shared" si="87"/>
        <v>0</v>
      </c>
      <c r="J851" s="548"/>
      <c r="K851" s="548">
        <f>K853+K854</f>
        <v>0</v>
      </c>
      <c r="L851" s="548">
        <f>L853+L854</f>
        <v>0</v>
      </c>
    </row>
    <row r="852" spans="1:12" s="212" customFormat="1">
      <c r="A852" s="656"/>
      <c r="B852" s="659"/>
      <c r="C852" s="470"/>
      <c r="D852" s="219" t="s">
        <v>71</v>
      </c>
      <c r="E852" s="510"/>
      <c r="F852" s="510"/>
      <c r="G852" s="510"/>
      <c r="H852" s="510">
        <f t="shared" si="86"/>
        <v>0</v>
      </c>
      <c r="I852" s="510">
        <f t="shared" si="87"/>
        <v>0</v>
      </c>
      <c r="J852" s="510"/>
      <c r="K852" s="510"/>
      <c r="L852" s="510"/>
    </row>
    <row r="853" spans="1:12" s="214" customFormat="1" ht="27">
      <c r="A853" s="656"/>
      <c r="B853" s="659"/>
      <c r="C853" s="470"/>
      <c r="D853" s="226" t="s">
        <v>58</v>
      </c>
      <c r="E853" s="510"/>
      <c r="F853" s="510"/>
      <c r="G853" s="510"/>
      <c r="H853" s="510">
        <f t="shared" si="86"/>
        <v>0</v>
      </c>
      <c r="I853" s="510">
        <f t="shared" si="87"/>
        <v>0</v>
      </c>
      <c r="J853" s="510"/>
      <c r="K853" s="510"/>
      <c r="L853" s="510"/>
    </row>
    <row r="854" spans="1:12" s="214" customFormat="1" ht="27">
      <c r="A854" s="656"/>
      <c r="B854" s="659"/>
      <c r="C854" s="470"/>
      <c r="D854" s="226" t="s">
        <v>59</v>
      </c>
      <c r="E854" s="510"/>
      <c r="F854" s="510"/>
      <c r="G854" s="510"/>
      <c r="H854" s="510">
        <f t="shared" si="86"/>
        <v>0</v>
      </c>
      <c r="I854" s="510">
        <f t="shared" si="87"/>
        <v>0</v>
      </c>
      <c r="J854" s="510"/>
      <c r="K854" s="510"/>
      <c r="L854" s="510"/>
    </row>
    <row r="855" spans="1:12" s="214" customFormat="1" ht="14.25">
      <c r="A855" s="656"/>
      <c r="B855" s="659"/>
      <c r="C855" s="472">
        <v>4261</v>
      </c>
      <c r="D855" s="426" t="s">
        <v>60</v>
      </c>
      <c r="E855" s="548">
        <f>E857+E858</f>
        <v>0</v>
      </c>
      <c r="F855" s="548">
        <f>F857+F858</f>
        <v>0</v>
      </c>
      <c r="G855" s="548">
        <f>G857+G858</f>
        <v>0</v>
      </c>
      <c r="H855" s="548">
        <f t="shared" si="86"/>
        <v>0</v>
      </c>
      <c r="I855" s="548">
        <f t="shared" si="87"/>
        <v>0</v>
      </c>
      <c r="J855" s="548"/>
      <c r="K855" s="548">
        <f>K857+K858</f>
        <v>0</v>
      </c>
      <c r="L855" s="548">
        <f>L857+L858</f>
        <v>0</v>
      </c>
    </row>
    <row r="856" spans="1:12" s="214" customFormat="1">
      <c r="A856" s="656"/>
      <c r="B856" s="659"/>
      <c r="C856" s="470"/>
      <c r="D856" s="219" t="s">
        <v>71</v>
      </c>
      <c r="E856" s="508"/>
      <c r="F856" s="508"/>
      <c r="G856" s="508"/>
      <c r="H856" s="508">
        <f t="shared" si="86"/>
        <v>0</v>
      </c>
      <c r="I856" s="508">
        <f t="shared" si="87"/>
        <v>0</v>
      </c>
      <c r="J856" s="508"/>
      <c r="K856" s="508"/>
      <c r="L856" s="508"/>
    </row>
    <row r="857" spans="1:12" s="214" customFormat="1">
      <c r="A857" s="656"/>
      <c r="B857" s="659"/>
      <c r="C857" s="470"/>
      <c r="D857" s="219" t="s">
        <v>61</v>
      </c>
      <c r="E857" s="508"/>
      <c r="F857" s="508"/>
      <c r="G857" s="508"/>
      <c r="H857" s="508">
        <f t="shared" si="86"/>
        <v>0</v>
      </c>
      <c r="I857" s="508">
        <f t="shared" si="87"/>
        <v>0</v>
      </c>
      <c r="J857" s="508"/>
      <c r="K857" s="508"/>
      <c r="L857" s="508"/>
    </row>
    <row r="858" spans="1:12" s="214" customFormat="1">
      <c r="A858" s="656"/>
      <c r="B858" s="659"/>
      <c r="C858" s="470"/>
      <c r="D858" s="219" t="s">
        <v>62</v>
      </c>
      <c r="E858" s="508"/>
      <c r="F858" s="508"/>
      <c r="G858" s="508"/>
      <c r="H858" s="508">
        <f t="shared" si="86"/>
        <v>0</v>
      </c>
      <c r="I858" s="508">
        <f t="shared" si="87"/>
        <v>0</v>
      </c>
      <c r="J858" s="508"/>
      <c r="K858" s="508"/>
      <c r="L858" s="508"/>
    </row>
    <row r="859" spans="1:12" s="214" customFormat="1" ht="14.25">
      <c r="A859" s="656"/>
      <c r="B859" s="659"/>
      <c r="C859" s="470">
        <v>4262</v>
      </c>
      <c r="D859" s="220" t="s">
        <v>288</v>
      </c>
      <c r="E859" s="508"/>
      <c r="F859" s="508"/>
      <c r="G859" s="508"/>
      <c r="H859" s="508">
        <f t="shared" si="86"/>
        <v>0</v>
      </c>
      <c r="I859" s="508">
        <f t="shared" si="87"/>
        <v>0</v>
      </c>
      <c r="J859" s="508"/>
      <c r="K859" s="508"/>
      <c r="L859" s="508"/>
    </row>
    <row r="860" spans="1:12" s="214" customFormat="1" ht="14.25">
      <c r="A860" s="656"/>
      <c r="B860" s="659"/>
      <c r="C860" s="470">
        <v>4264</v>
      </c>
      <c r="D860" s="220" t="s">
        <v>287</v>
      </c>
      <c r="E860" s="508"/>
      <c r="F860" s="508"/>
      <c r="G860" s="508"/>
      <c r="H860" s="508">
        <f t="shared" si="86"/>
        <v>0</v>
      </c>
      <c r="I860" s="508">
        <f t="shared" si="87"/>
        <v>0</v>
      </c>
      <c r="J860" s="508"/>
      <c r="K860" s="508"/>
      <c r="L860" s="508"/>
    </row>
    <row r="861" spans="1:12" s="214" customFormat="1" ht="22.5" customHeight="1">
      <c r="A861" s="656"/>
      <c r="B861" s="659"/>
      <c r="C861" s="473">
        <v>4266</v>
      </c>
      <c r="D861" s="454" t="s">
        <v>363</v>
      </c>
      <c r="E861" s="508"/>
      <c r="F861" s="508"/>
      <c r="G861" s="508"/>
      <c r="H861" s="508">
        <f t="shared" si="86"/>
        <v>0</v>
      </c>
      <c r="I861" s="508">
        <f t="shared" si="87"/>
        <v>0</v>
      </c>
      <c r="J861" s="508"/>
      <c r="K861" s="508"/>
      <c r="L861" s="508"/>
    </row>
    <row r="862" spans="1:12" s="214" customFormat="1" ht="28.5">
      <c r="A862" s="656"/>
      <c r="B862" s="659"/>
      <c r="C862" s="470">
        <v>4267</v>
      </c>
      <c r="D862" s="220" t="s">
        <v>289</v>
      </c>
      <c r="E862" s="508"/>
      <c r="F862" s="508"/>
      <c r="G862" s="508"/>
      <c r="H862" s="508">
        <f t="shared" si="86"/>
        <v>0</v>
      </c>
      <c r="I862" s="508">
        <f t="shared" si="87"/>
        <v>0</v>
      </c>
      <c r="J862" s="508"/>
      <c r="K862" s="508"/>
      <c r="L862" s="508"/>
    </row>
    <row r="863" spans="1:12" s="214" customFormat="1" ht="14.25">
      <c r="A863" s="656"/>
      <c r="B863" s="659"/>
      <c r="C863" s="470">
        <v>4269</v>
      </c>
      <c r="D863" s="220" t="s">
        <v>63</v>
      </c>
      <c r="E863" s="508"/>
      <c r="F863" s="508"/>
      <c r="G863" s="508"/>
      <c r="H863" s="508">
        <f t="shared" si="86"/>
        <v>0</v>
      </c>
      <c r="I863" s="508">
        <f t="shared" si="87"/>
        <v>0</v>
      </c>
      <c r="J863" s="508"/>
      <c r="K863" s="508"/>
      <c r="L863" s="508"/>
    </row>
    <row r="864" spans="1:12" s="214" customFormat="1" ht="42.75">
      <c r="A864" s="656"/>
      <c r="B864" s="659"/>
      <c r="C864" s="470">
        <v>4511</v>
      </c>
      <c r="D864" s="218" t="s">
        <v>64</v>
      </c>
      <c r="E864" s="508"/>
      <c r="F864" s="508"/>
      <c r="G864" s="508"/>
      <c r="H864" s="508">
        <f t="shared" si="86"/>
        <v>0</v>
      </c>
      <c r="I864" s="508">
        <f t="shared" si="87"/>
        <v>0</v>
      </c>
      <c r="J864" s="508"/>
      <c r="K864" s="508"/>
      <c r="L864" s="508"/>
    </row>
    <row r="865" spans="1:12" s="216" customFormat="1" ht="42.75">
      <c r="A865" s="656"/>
      <c r="B865" s="659"/>
      <c r="C865" s="470">
        <v>4621</v>
      </c>
      <c r="D865" s="218" t="s">
        <v>65</v>
      </c>
      <c r="E865" s="508"/>
      <c r="F865" s="508"/>
      <c r="G865" s="508"/>
      <c r="H865" s="508">
        <f t="shared" si="86"/>
        <v>0</v>
      </c>
      <c r="I865" s="508">
        <f t="shared" si="87"/>
        <v>0</v>
      </c>
      <c r="J865" s="550"/>
      <c r="K865" s="508"/>
      <c r="L865" s="508"/>
    </row>
    <row r="866" spans="1:12" s="216" customFormat="1" ht="42.75">
      <c r="A866" s="656"/>
      <c r="B866" s="659"/>
      <c r="C866" s="470">
        <v>4631</v>
      </c>
      <c r="D866" s="218" t="s">
        <v>321</v>
      </c>
      <c r="E866" s="508"/>
      <c r="F866" s="508"/>
      <c r="G866" s="508"/>
      <c r="H866" s="508">
        <f t="shared" si="86"/>
        <v>0</v>
      </c>
      <c r="I866" s="508">
        <f t="shared" si="87"/>
        <v>0</v>
      </c>
      <c r="J866" s="550"/>
      <c r="K866" s="508"/>
      <c r="L866" s="508"/>
    </row>
    <row r="867" spans="1:12" s="216" customFormat="1" ht="21.75" customHeight="1">
      <c r="A867" s="656"/>
      <c r="B867" s="659"/>
      <c r="C867" s="470">
        <v>4632</v>
      </c>
      <c r="D867" s="218" t="s">
        <v>231</v>
      </c>
      <c r="E867" s="508"/>
      <c r="F867" s="508"/>
      <c r="G867" s="508"/>
      <c r="H867" s="508">
        <f t="shared" si="86"/>
        <v>0</v>
      </c>
      <c r="I867" s="508">
        <f t="shared" si="87"/>
        <v>0</v>
      </c>
      <c r="J867" s="508"/>
      <c r="K867" s="508"/>
      <c r="L867" s="508"/>
    </row>
    <row r="868" spans="1:12" s="216" customFormat="1" ht="48.75" customHeight="1">
      <c r="A868" s="656"/>
      <c r="B868" s="659"/>
      <c r="C868" s="473">
        <v>4638</v>
      </c>
      <c r="D868" s="454" t="s">
        <v>364</v>
      </c>
      <c r="E868" s="508"/>
      <c r="F868" s="508"/>
      <c r="G868" s="508"/>
      <c r="H868" s="508">
        <f t="shared" si="86"/>
        <v>0</v>
      </c>
      <c r="I868" s="508">
        <f t="shared" si="87"/>
        <v>0</v>
      </c>
      <c r="J868" s="508"/>
      <c r="K868" s="508"/>
      <c r="L868" s="508"/>
    </row>
    <row r="869" spans="1:12" s="216" customFormat="1" ht="14.25">
      <c r="A869" s="656"/>
      <c r="B869" s="659"/>
      <c r="C869" s="470" t="s">
        <v>327</v>
      </c>
      <c r="D869" s="218" t="s">
        <v>328</v>
      </c>
      <c r="E869" s="508"/>
      <c r="F869" s="508"/>
      <c r="G869" s="508"/>
      <c r="H869" s="508">
        <f t="shared" si="86"/>
        <v>0</v>
      </c>
      <c r="I869" s="508">
        <f t="shared" si="87"/>
        <v>0</v>
      </c>
      <c r="J869" s="508"/>
      <c r="K869" s="508"/>
      <c r="L869" s="508"/>
    </row>
    <row r="870" spans="1:12" s="216" customFormat="1" ht="14.25">
      <c r="A870" s="656"/>
      <c r="B870" s="659"/>
      <c r="C870" s="470">
        <v>4729</v>
      </c>
      <c r="D870" s="220" t="s">
        <v>66</v>
      </c>
      <c r="E870" s="551">
        <v>800</v>
      </c>
      <c r="F870" s="551"/>
      <c r="G870" s="508">
        <v>1200</v>
      </c>
      <c r="H870" s="508">
        <f t="shared" si="86"/>
        <v>1200</v>
      </c>
      <c r="I870" s="508">
        <f t="shared" si="87"/>
        <v>400</v>
      </c>
      <c r="J870" s="551"/>
      <c r="K870" s="551">
        <v>1200</v>
      </c>
      <c r="L870" s="551">
        <v>1200</v>
      </c>
    </row>
    <row r="871" spans="1:12" s="216" customFormat="1" ht="14.25">
      <c r="A871" s="656"/>
      <c r="B871" s="659"/>
      <c r="C871" s="470">
        <v>4822</v>
      </c>
      <c r="D871" s="220" t="s">
        <v>67</v>
      </c>
      <c r="E871" s="551"/>
      <c r="F871" s="551"/>
      <c r="G871" s="508"/>
      <c r="H871" s="508">
        <f t="shared" si="86"/>
        <v>0</v>
      </c>
      <c r="I871" s="508">
        <f t="shared" si="87"/>
        <v>0</v>
      </c>
      <c r="J871" s="551"/>
      <c r="K871" s="551"/>
      <c r="L871" s="551"/>
    </row>
    <row r="872" spans="1:12" s="216" customFormat="1" ht="14.25">
      <c r="A872" s="656"/>
      <c r="B872" s="659"/>
      <c r="C872" s="472">
        <v>4823</v>
      </c>
      <c r="D872" s="426" t="s">
        <v>68</v>
      </c>
      <c r="E872" s="548">
        <f>E874+E875+E876</f>
        <v>269.5</v>
      </c>
      <c r="F872" s="548">
        <f>F874+F875+F876</f>
        <v>648</v>
      </c>
      <c r="G872" s="548">
        <f>G874+G875+G876</f>
        <v>701.85199999999998</v>
      </c>
      <c r="H872" s="548">
        <f t="shared" si="86"/>
        <v>53.851999999999975</v>
      </c>
      <c r="I872" s="548">
        <f t="shared" si="87"/>
        <v>432.35199999999998</v>
      </c>
      <c r="J872" s="548"/>
      <c r="K872" s="548">
        <f>K874+K875+K876</f>
        <v>701.85199999999998</v>
      </c>
      <c r="L872" s="548">
        <f>L874+L875+L876</f>
        <v>701.85199999999998</v>
      </c>
    </row>
    <row r="873" spans="1:12" s="216" customFormat="1" ht="14.25">
      <c r="A873" s="656"/>
      <c r="B873" s="659"/>
      <c r="C873" s="470"/>
      <c r="D873" s="219" t="s">
        <v>71</v>
      </c>
      <c r="E873" s="551"/>
      <c r="F873" s="551"/>
      <c r="G873" s="508"/>
      <c r="H873" s="508">
        <f t="shared" si="86"/>
        <v>0</v>
      </c>
      <c r="I873" s="508">
        <f t="shared" si="87"/>
        <v>0</v>
      </c>
      <c r="J873" s="551"/>
      <c r="K873" s="551"/>
      <c r="L873" s="551"/>
    </row>
    <row r="874" spans="1:12" s="214" customFormat="1" ht="27">
      <c r="A874" s="656"/>
      <c r="B874" s="659"/>
      <c r="C874" s="470"/>
      <c r="D874" s="219" t="s">
        <v>230</v>
      </c>
      <c r="E874" s="508">
        <v>8.5</v>
      </c>
      <c r="F874" s="508">
        <v>11.3</v>
      </c>
      <c r="G874" s="508">
        <v>11.3</v>
      </c>
      <c r="H874" s="508">
        <f t="shared" si="86"/>
        <v>0</v>
      </c>
      <c r="I874" s="508">
        <f t="shared" si="87"/>
        <v>2.8000000000000007</v>
      </c>
      <c r="J874" s="551"/>
      <c r="K874" s="508">
        <v>11.3</v>
      </c>
      <c r="L874" s="508">
        <v>11.3</v>
      </c>
    </row>
    <row r="875" spans="1:12" ht="27.95" customHeight="1">
      <c r="A875" s="656"/>
      <c r="B875" s="659"/>
      <c r="C875" s="470"/>
      <c r="D875" s="219" t="s">
        <v>228</v>
      </c>
      <c r="E875" s="508">
        <v>234</v>
      </c>
      <c r="F875" s="508">
        <v>585.1</v>
      </c>
      <c r="G875" s="508">
        <v>479.35199999999998</v>
      </c>
      <c r="H875" s="508">
        <f t="shared" si="86"/>
        <v>-105.74800000000005</v>
      </c>
      <c r="I875" s="508">
        <f t="shared" si="87"/>
        <v>245.35199999999998</v>
      </c>
      <c r="J875" s="551"/>
      <c r="K875" s="508">
        <v>479.35199999999998</v>
      </c>
      <c r="L875" s="508">
        <v>479.35199999999998</v>
      </c>
    </row>
    <row r="876" spans="1:12" ht="14.25">
      <c r="A876" s="656"/>
      <c r="B876" s="659"/>
      <c r="C876" s="470"/>
      <c r="D876" s="219" t="s">
        <v>229</v>
      </c>
      <c r="E876" s="551">
        <v>27</v>
      </c>
      <c r="F876" s="508">
        <v>51.599999999999994</v>
      </c>
      <c r="G876" s="508">
        <v>211.2</v>
      </c>
      <c r="H876" s="508">
        <f t="shared" si="86"/>
        <v>159.6</v>
      </c>
      <c r="I876" s="508">
        <f t="shared" si="87"/>
        <v>184.2</v>
      </c>
      <c r="J876" s="551"/>
      <c r="K876" s="508">
        <v>211.2</v>
      </c>
      <c r="L876" s="508">
        <v>211.2</v>
      </c>
    </row>
    <row r="877" spans="1:12" ht="31.5" customHeight="1">
      <c r="A877" s="656"/>
      <c r="B877" s="659"/>
      <c r="C877" s="473" t="s">
        <v>362</v>
      </c>
      <c r="D877" s="454" t="s">
        <v>384</v>
      </c>
      <c r="E877" s="551"/>
      <c r="F877" s="551"/>
      <c r="G877" s="508"/>
      <c r="H877" s="508">
        <f t="shared" si="86"/>
        <v>0</v>
      </c>
      <c r="I877" s="508">
        <f t="shared" si="87"/>
        <v>0</v>
      </c>
      <c r="J877" s="551"/>
      <c r="K877" s="551"/>
      <c r="L877" s="551"/>
    </row>
    <row r="878" spans="1:12" s="229" customFormat="1" ht="14.25">
      <c r="A878" s="656"/>
      <c r="B878" s="659"/>
      <c r="C878" s="470">
        <v>4861</v>
      </c>
      <c r="D878" s="220" t="s">
        <v>69</v>
      </c>
      <c r="E878" s="551"/>
      <c r="F878" s="551"/>
      <c r="G878" s="508"/>
      <c r="H878" s="508">
        <f t="shared" si="86"/>
        <v>0</v>
      </c>
      <c r="I878" s="508">
        <f t="shared" si="87"/>
        <v>0</v>
      </c>
      <c r="J878" s="551"/>
      <c r="K878" s="551"/>
      <c r="L878" s="551"/>
    </row>
    <row r="879" spans="1:12" ht="14.25">
      <c r="A879" s="657"/>
      <c r="B879" s="660"/>
      <c r="C879" s="470">
        <v>4891</v>
      </c>
      <c r="D879" s="220" t="s">
        <v>70</v>
      </c>
      <c r="E879" s="508"/>
      <c r="F879" s="508"/>
      <c r="G879" s="508"/>
      <c r="H879" s="508">
        <f t="shared" si="86"/>
        <v>0</v>
      </c>
      <c r="I879" s="508">
        <f t="shared" si="87"/>
        <v>0</v>
      </c>
      <c r="J879" s="508"/>
      <c r="K879" s="508"/>
      <c r="L879" s="508"/>
    </row>
    <row r="880" spans="1:12" s="25" customFormat="1" ht="28.5">
      <c r="A880" s="651" t="s">
        <v>378</v>
      </c>
      <c r="B880" s="651"/>
      <c r="C880" s="230"/>
      <c r="D880" s="34" t="s">
        <v>72</v>
      </c>
      <c r="E880" s="552">
        <f>SUM(E882:E889)</f>
        <v>0</v>
      </c>
      <c r="F880" s="552">
        <f>SUM(F882:F889)</f>
        <v>0</v>
      </c>
      <c r="G880" s="552">
        <f>SUM(G882:G889)</f>
        <v>0</v>
      </c>
      <c r="H880" s="552">
        <f t="shared" si="86"/>
        <v>0</v>
      </c>
      <c r="I880" s="552">
        <f>+I886+I887+I888+I889</f>
        <v>0</v>
      </c>
      <c r="J880" s="552"/>
      <c r="K880" s="552">
        <f>SUM(K882:K889)</f>
        <v>0</v>
      </c>
      <c r="L880" s="552">
        <f>SUM(L882:L889)</f>
        <v>0</v>
      </c>
    </row>
    <row r="881" spans="1:12" s="18" customFormat="1" ht="23.25" customHeight="1">
      <c r="A881" s="506" t="s">
        <v>379</v>
      </c>
      <c r="B881" s="597" t="s">
        <v>380</v>
      </c>
      <c r="C881" s="231"/>
      <c r="D881" s="15" t="s">
        <v>71</v>
      </c>
      <c r="E881" s="553"/>
      <c r="F881" s="553"/>
      <c r="G881" s="553"/>
      <c r="H881" s="553">
        <f t="shared" si="86"/>
        <v>0</v>
      </c>
      <c r="I881" s="349">
        <f t="shared" ref="I881:I894" si="88">G881-E881</f>
        <v>0</v>
      </c>
      <c r="J881" s="553"/>
      <c r="K881" s="553"/>
      <c r="L881" s="553"/>
    </row>
    <row r="882" spans="1:12" s="18" customFormat="1" ht="28.5">
      <c r="A882" s="652">
        <v>1080</v>
      </c>
      <c r="B882" s="652">
        <v>11010</v>
      </c>
      <c r="C882" s="231">
        <v>5111</v>
      </c>
      <c r="D882" s="16" t="s">
        <v>424</v>
      </c>
      <c r="E882" s="553"/>
      <c r="F882" s="553"/>
      <c r="G882" s="553"/>
      <c r="H882" s="349">
        <f t="shared" si="86"/>
        <v>0</v>
      </c>
      <c r="I882" s="349">
        <f t="shared" si="88"/>
        <v>0</v>
      </c>
      <c r="J882" s="553"/>
      <c r="K882" s="553"/>
      <c r="L882" s="553"/>
    </row>
    <row r="883" spans="1:12" s="18" customFormat="1" ht="28.5">
      <c r="A883" s="653"/>
      <c r="B883" s="653"/>
      <c r="C883" s="231">
        <v>5112</v>
      </c>
      <c r="D883" s="16" t="s">
        <v>425</v>
      </c>
      <c r="E883" s="553"/>
      <c r="F883" s="553"/>
      <c r="G883" s="553"/>
      <c r="H883" s="349">
        <f t="shared" si="86"/>
        <v>0</v>
      </c>
      <c r="I883" s="349">
        <f t="shared" si="88"/>
        <v>0</v>
      </c>
      <c r="J883" s="553"/>
      <c r="K883" s="553"/>
      <c r="L883" s="553"/>
    </row>
    <row r="884" spans="1:12" s="18" customFormat="1" ht="13.5" customHeight="1">
      <c r="A884" s="653"/>
      <c r="B884" s="653"/>
      <c r="C884" s="231" t="s">
        <v>426</v>
      </c>
      <c r="D884" s="16" t="s">
        <v>421</v>
      </c>
      <c r="E884" s="553"/>
      <c r="F884" s="553"/>
      <c r="G884" s="553"/>
      <c r="H884" s="349">
        <f t="shared" si="86"/>
        <v>0</v>
      </c>
      <c r="I884" s="349">
        <f t="shared" si="88"/>
        <v>0</v>
      </c>
      <c r="J884" s="553"/>
      <c r="K884" s="553"/>
      <c r="L884" s="553"/>
    </row>
    <row r="885" spans="1:12" s="18" customFormat="1" ht="14.25">
      <c r="A885" s="653"/>
      <c r="B885" s="653"/>
      <c r="C885" s="231">
        <v>5121</v>
      </c>
      <c r="D885" s="218" t="s">
        <v>73</v>
      </c>
      <c r="E885" s="553"/>
      <c r="F885" s="553"/>
      <c r="G885" s="553"/>
      <c r="H885" s="349">
        <f t="shared" si="86"/>
        <v>0</v>
      </c>
      <c r="I885" s="349">
        <f t="shared" si="88"/>
        <v>0</v>
      </c>
      <c r="J885" s="553"/>
      <c r="K885" s="553"/>
      <c r="L885" s="553"/>
    </row>
    <row r="886" spans="1:12" s="31" customFormat="1" ht="15.75" customHeight="1">
      <c r="A886" s="653"/>
      <c r="B886" s="653"/>
      <c r="C886" s="208">
        <v>5122</v>
      </c>
      <c r="D886" s="19" t="s">
        <v>74</v>
      </c>
      <c r="E886" s="554"/>
      <c r="F886" s="554"/>
      <c r="G886" s="349"/>
      <c r="H886" s="349">
        <f t="shared" si="86"/>
        <v>0</v>
      </c>
      <c r="I886" s="349">
        <f t="shared" si="88"/>
        <v>0</v>
      </c>
      <c r="J886" s="554"/>
      <c r="K886" s="349"/>
      <c r="L886" s="349"/>
    </row>
    <row r="887" spans="1:12" s="31" customFormat="1" ht="15.75" customHeight="1">
      <c r="A887" s="653"/>
      <c r="B887" s="653"/>
      <c r="C887" s="208">
        <v>5129</v>
      </c>
      <c r="D887" s="19" t="s">
        <v>75</v>
      </c>
      <c r="E887" s="554"/>
      <c r="F887" s="554"/>
      <c r="G887" s="349"/>
      <c r="H887" s="349">
        <f t="shared" si="86"/>
        <v>0</v>
      </c>
      <c r="I887" s="349">
        <f t="shared" si="88"/>
        <v>0</v>
      </c>
      <c r="J887" s="554"/>
      <c r="K887" s="349"/>
      <c r="L887" s="349"/>
    </row>
    <row r="888" spans="1:12" s="31" customFormat="1" ht="14.25">
      <c r="A888" s="653"/>
      <c r="B888" s="653"/>
      <c r="C888" s="208">
        <v>5132</v>
      </c>
      <c r="D888" s="19" t="s">
        <v>76</v>
      </c>
      <c r="E888" s="554"/>
      <c r="F888" s="554"/>
      <c r="G888" s="349"/>
      <c r="H888" s="349">
        <f t="shared" si="86"/>
        <v>0</v>
      </c>
      <c r="I888" s="349">
        <f t="shared" si="88"/>
        <v>0</v>
      </c>
      <c r="J888" s="554"/>
      <c r="K888" s="349"/>
      <c r="L888" s="349"/>
    </row>
    <row r="889" spans="1:12" s="31" customFormat="1" ht="15.75" customHeight="1">
      <c r="A889" s="654"/>
      <c r="B889" s="654"/>
      <c r="C889" s="208" t="s">
        <v>427</v>
      </c>
      <c r="D889" s="19" t="s">
        <v>428</v>
      </c>
      <c r="E889" s="554"/>
      <c r="F889" s="554"/>
      <c r="G889" s="349"/>
      <c r="H889" s="349">
        <f t="shared" si="86"/>
        <v>0</v>
      </c>
      <c r="I889" s="349">
        <f t="shared" si="88"/>
        <v>0</v>
      </c>
      <c r="J889" s="554"/>
      <c r="K889" s="349"/>
      <c r="L889" s="349"/>
    </row>
    <row r="890" spans="1:12" s="146" customFormat="1" ht="14.25" customHeight="1">
      <c r="A890" s="655" t="s">
        <v>420</v>
      </c>
      <c r="B890" s="658" t="s">
        <v>516</v>
      </c>
      <c r="C890" s="464"/>
      <c r="D890" s="218" t="s">
        <v>232</v>
      </c>
      <c r="E890" s="212">
        <v>80</v>
      </c>
      <c r="F890" s="555">
        <v>80</v>
      </c>
      <c r="G890" s="555">
        <v>80</v>
      </c>
      <c r="H890" s="555" t="e">
        <f>+G890-#REF!</f>
        <v>#REF!</v>
      </c>
      <c r="I890" s="555">
        <f>G890-F890</f>
        <v>0</v>
      </c>
      <c r="J890" s="555"/>
      <c r="K890" s="555">
        <v>80</v>
      </c>
      <c r="L890" s="555">
        <v>80</v>
      </c>
    </row>
    <row r="891" spans="1:12" s="146" customFormat="1" ht="13.5" customHeight="1">
      <c r="A891" s="656"/>
      <c r="B891" s="659"/>
      <c r="C891" s="465"/>
      <c r="D891" s="219"/>
      <c r="E891" s="555"/>
      <c r="F891" s="555"/>
      <c r="G891" s="555"/>
      <c r="H891" s="556">
        <f>+G891-F891</f>
        <v>0</v>
      </c>
      <c r="I891" s="556">
        <f t="shared" si="88"/>
        <v>0</v>
      </c>
      <c r="J891" s="556"/>
      <c r="K891" s="556"/>
      <c r="L891" s="556"/>
    </row>
    <row r="892" spans="1:12" s="146" customFormat="1" ht="14.25" customHeight="1">
      <c r="A892" s="656"/>
      <c r="B892" s="659"/>
      <c r="C892" s="465"/>
      <c r="D892" s="220" t="s">
        <v>31</v>
      </c>
      <c r="E892" s="555">
        <v>1</v>
      </c>
      <c r="F892" s="555">
        <v>1</v>
      </c>
      <c r="G892" s="555">
        <v>1</v>
      </c>
      <c r="H892" s="556">
        <f>+G892-F892</f>
        <v>0</v>
      </c>
      <c r="I892" s="556">
        <f t="shared" si="88"/>
        <v>0</v>
      </c>
      <c r="J892" s="556"/>
      <c r="K892" s="556">
        <v>1</v>
      </c>
      <c r="L892" s="556">
        <v>1</v>
      </c>
    </row>
    <row r="893" spans="1:12" s="213" customFormat="1" ht="14.25" customHeight="1">
      <c r="A893" s="656"/>
      <c r="B893" s="659"/>
      <c r="C893" s="465"/>
      <c r="D893" s="219"/>
      <c r="E893" s="509"/>
      <c r="F893" s="509"/>
      <c r="G893" s="509"/>
      <c r="H893" s="509">
        <f>+G893-F893</f>
        <v>0</v>
      </c>
      <c r="I893" s="509">
        <f t="shared" si="88"/>
        <v>0</v>
      </c>
      <c r="J893" s="509"/>
      <c r="K893" s="509"/>
      <c r="L893" s="509"/>
    </row>
    <row r="894" spans="1:12" s="212" customFormat="1" ht="14.25" customHeight="1">
      <c r="A894" s="656"/>
      <c r="B894" s="659"/>
      <c r="C894" s="466"/>
      <c r="D894" s="228" t="s">
        <v>32</v>
      </c>
      <c r="E894" s="547">
        <f>+E896+E960</f>
        <v>411337.47000000003</v>
      </c>
      <c r="F894" s="547">
        <f>+F896+F960</f>
        <v>490966.1</v>
      </c>
      <c r="G894" s="547">
        <f>+G896+G960</f>
        <v>454438.592</v>
      </c>
      <c r="H894" s="547">
        <f>+G894-F894</f>
        <v>-36527.507999999973</v>
      </c>
      <c r="I894" s="547">
        <f t="shared" si="88"/>
        <v>43101.121999999974</v>
      </c>
      <c r="J894" s="547"/>
      <c r="K894" s="547">
        <f>+K896+K960</f>
        <v>457859.092</v>
      </c>
      <c r="L894" s="547">
        <f>+L896+L960</f>
        <v>461235.69199999998</v>
      </c>
    </row>
    <row r="895" spans="1:12" s="212" customFormat="1" ht="14.25" customHeight="1">
      <c r="A895" s="656"/>
      <c r="B895" s="659"/>
      <c r="C895" s="467"/>
      <c r="D895" s="15" t="s">
        <v>330</v>
      </c>
      <c r="E895" s="509"/>
      <c r="F895" s="509"/>
      <c r="G895" s="509"/>
      <c r="H895" s="547"/>
      <c r="I895" s="547"/>
      <c r="J895" s="509"/>
      <c r="K895" s="509"/>
      <c r="L895" s="509"/>
    </row>
    <row r="896" spans="1:12" s="212" customFormat="1" ht="14.25" customHeight="1">
      <c r="A896" s="656"/>
      <c r="B896" s="659"/>
      <c r="C896" s="468"/>
      <c r="D896" s="221" t="s">
        <v>35</v>
      </c>
      <c r="E896" s="547">
        <f>E898+SUM(E904:E959)-E904-E909-E917-E931-E935-E952</f>
        <v>411337.47000000003</v>
      </c>
      <c r="F896" s="547">
        <f>F898+SUM(F904:F959)-F904-F909-F917-F931-F935-F952</f>
        <v>490966.1</v>
      </c>
      <c r="G896" s="547">
        <f>G898+SUM(G904:G959)-G904-G909-G917-G931-G935-G952</f>
        <v>454438.592</v>
      </c>
      <c r="H896" s="547">
        <f>+G896-F896</f>
        <v>-36527.507999999973</v>
      </c>
      <c r="I896" s="547">
        <f t="shared" ref="I896:I927" si="89">G896-E896</f>
        <v>43101.121999999974</v>
      </c>
      <c r="J896" s="547"/>
      <c r="K896" s="547">
        <f>K898+SUM(K904:K959)-K904-K909-K917-K931-K935-K952</f>
        <v>457859.092</v>
      </c>
      <c r="L896" s="547">
        <f>L898+SUM(L904:L959)-L904-L909-L917-L931-L935-L952</f>
        <v>461235.69199999998</v>
      </c>
    </row>
    <row r="897" spans="1:12" s="212" customFormat="1" ht="13.5" customHeight="1">
      <c r="A897" s="656"/>
      <c r="B897" s="659"/>
      <c r="C897" s="464"/>
      <c r="D897" s="219" t="s">
        <v>71</v>
      </c>
      <c r="E897" s="510"/>
      <c r="F897" s="510"/>
      <c r="G897" s="509"/>
      <c r="H897" s="509">
        <f t="shared" ref="H897:H969" si="90">+G897-F897</f>
        <v>0</v>
      </c>
      <c r="I897" s="510">
        <f t="shared" si="89"/>
        <v>0</v>
      </c>
      <c r="J897" s="510"/>
      <c r="K897" s="510"/>
      <c r="L897" s="510"/>
    </row>
    <row r="898" spans="1:12" s="212" customFormat="1" ht="14.25" customHeight="1">
      <c r="A898" s="656"/>
      <c r="B898" s="659"/>
      <c r="C898" s="469"/>
      <c r="D898" s="426" t="s">
        <v>408</v>
      </c>
      <c r="E898" s="548">
        <f>SUM(E900:E902)</f>
        <v>341011.29000000004</v>
      </c>
      <c r="F898" s="548">
        <f>SUM(F900:F902)</f>
        <v>415521.19999999995</v>
      </c>
      <c r="G898" s="548">
        <f>SUM(G900:G902)</f>
        <v>396159</v>
      </c>
      <c r="H898" s="548">
        <f t="shared" si="90"/>
        <v>-19362.199999999953</v>
      </c>
      <c r="I898" s="548">
        <f t="shared" si="89"/>
        <v>55147.709999999963</v>
      </c>
      <c r="J898" s="548"/>
      <c r="K898" s="548">
        <f>SUM(K900:K902)</f>
        <v>399579.5</v>
      </c>
      <c r="L898" s="548">
        <f>SUM(L900:L902)</f>
        <v>402956.1</v>
      </c>
    </row>
    <row r="899" spans="1:12" s="212" customFormat="1">
      <c r="A899" s="656"/>
      <c r="B899" s="659"/>
      <c r="C899" s="464"/>
      <c r="D899" s="219" t="s">
        <v>71</v>
      </c>
      <c r="E899" s="510"/>
      <c r="F899" s="510"/>
      <c r="G899" s="509"/>
      <c r="H899" s="509">
        <f t="shared" si="90"/>
        <v>0</v>
      </c>
      <c r="I899" s="510">
        <f t="shared" si="89"/>
        <v>0</v>
      </c>
      <c r="J899" s="510"/>
      <c r="K899" s="510"/>
      <c r="L899" s="510"/>
    </row>
    <row r="900" spans="1:12" s="212" customFormat="1" ht="28.5">
      <c r="A900" s="656"/>
      <c r="B900" s="659"/>
      <c r="C900" s="470" t="s">
        <v>224</v>
      </c>
      <c r="D900" s="222" t="s">
        <v>36</v>
      </c>
      <c r="E900" s="510">
        <v>298043.59000000003</v>
      </c>
      <c r="F900" s="510">
        <v>390873.3</v>
      </c>
      <c r="G900" s="510">
        <v>372813.5</v>
      </c>
      <c r="H900" s="510"/>
      <c r="I900" s="510"/>
      <c r="J900" s="510"/>
      <c r="K900" s="510">
        <v>376059.9</v>
      </c>
      <c r="L900" s="510">
        <v>379248</v>
      </c>
    </row>
    <row r="901" spans="1:12" s="214" customFormat="1" ht="28.5">
      <c r="A901" s="656"/>
      <c r="B901" s="659"/>
      <c r="C901" s="470" t="s">
        <v>225</v>
      </c>
      <c r="D901" s="223" t="s">
        <v>37</v>
      </c>
      <c r="E901" s="510">
        <v>36577.199999999997</v>
      </c>
      <c r="F901" s="510">
        <v>16576.3</v>
      </c>
      <c r="G901" s="510">
        <v>15437.2</v>
      </c>
      <c r="H901" s="510"/>
      <c r="I901" s="510"/>
      <c r="J901" s="510"/>
      <c r="K901" s="510">
        <v>15448</v>
      </c>
      <c r="L901" s="510">
        <v>15518.6</v>
      </c>
    </row>
    <row r="902" spans="1:12" s="214" customFormat="1" ht="42.75">
      <c r="A902" s="656"/>
      <c r="B902" s="659"/>
      <c r="C902" s="470" t="s">
        <v>226</v>
      </c>
      <c r="D902" s="223" t="s">
        <v>38</v>
      </c>
      <c r="E902" s="510">
        <v>6390.5</v>
      </c>
      <c r="F902" s="510">
        <v>8071.6</v>
      </c>
      <c r="G902" s="510">
        <v>7908.3</v>
      </c>
      <c r="H902" s="510"/>
      <c r="I902" s="510"/>
      <c r="J902" s="510"/>
      <c r="K902" s="510">
        <v>8071.6</v>
      </c>
      <c r="L902" s="510">
        <v>8189.5</v>
      </c>
    </row>
    <row r="903" spans="1:12" s="214" customFormat="1" ht="14.25">
      <c r="A903" s="656"/>
      <c r="B903" s="659"/>
      <c r="C903" s="471"/>
      <c r="D903" s="427"/>
      <c r="E903" s="511"/>
      <c r="F903" s="511"/>
      <c r="G903" s="511"/>
      <c r="H903" s="511">
        <f t="shared" si="90"/>
        <v>0</v>
      </c>
      <c r="I903" s="511">
        <f t="shared" si="89"/>
        <v>0</v>
      </c>
      <c r="J903" s="511"/>
      <c r="K903" s="511"/>
      <c r="L903" s="511"/>
    </row>
    <row r="904" spans="1:12" s="214" customFormat="1" ht="14.25">
      <c r="A904" s="656"/>
      <c r="B904" s="659"/>
      <c r="C904" s="472">
        <v>4212</v>
      </c>
      <c r="D904" s="426" t="s">
        <v>39</v>
      </c>
      <c r="E904" s="548">
        <f>E906+E907+E908</f>
        <v>16762.13</v>
      </c>
      <c r="F904" s="548">
        <f>F906+F907+F908</f>
        <v>27487.1</v>
      </c>
      <c r="G904" s="548">
        <f>G906+G907+G908</f>
        <v>0</v>
      </c>
      <c r="H904" s="548">
        <f t="shared" si="90"/>
        <v>-27487.1</v>
      </c>
      <c r="I904" s="548">
        <f t="shared" si="89"/>
        <v>-16762.13</v>
      </c>
      <c r="J904" s="548"/>
      <c r="K904" s="548">
        <f>K906+K907+K908</f>
        <v>0</v>
      </c>
      <c r="L904" s="548">
        <f>L906+L907+L908</f>
        <v>0</v>
      </c>
    </row>
    <row r="905" spans="1:12" s="214" customFormat="1">
      <c r="A905" s="656"/>
      <c r="B905" s="659"/>
      <c r="C905" s="470"/>
      <c r="D905" s="219" t="s">
        <v>71</v>
      </c>
      <c r="E905" s="508"/>
      <c r="F905" s="508"/>
      <c r="G905" s="508"/>
      <c r="H905" s="508">
        <f t="shared" si="90"/>
        <v>0</v>
      </c>
      <c r="I905" s="508">
        <f t="shared" si="89"/>
        <v>0</v>
      </c>
      <c r="J905" s="508"/>
      <c r="K905" s="508"/>
      <c r="L905" s="508"/>
    </row>
    <row r="906" spans="1:12" s="214" customFormat="1">
      <c r="A906" s="656"/>
      <c r="B906" s="659"/>
      <c r="C906" s="470"/>
      <c r="D906" s="219" t="s">
        <v>39</v>
      </c>
      <c r="E906" s="508"/>
      <c r="F906" s="508">
        <v>10334.799999999999</v>
      </c>
      <c r="G906" s="508"/>
      <c r="H906" s="508">
        <f t="shared" si="90"/>
        <v>-10334.799999999999</v>
      </c>
      <c r="I906" s="508">
        <f t="shared" si="89"/>
        <v>0</v>
      </c>
      <c r="J906" s="508"/>
      <c r="K906" s="508"/>
      <c r="L906" s="508"/>
    </row>
    <row r="907" spans="1:12" s="214" customFormat="1" ht="27">
      <c r="A907" s="656"/>
      <c r="B907" s="659"/>
      <c r="C907" s="470"/>
      <c r="D907" s="219" t="s">
        <v>233</v>
      </c>
      <c r="E907" s="508">
        <v>8045.69</v>
      </c>
      <c r="F907" s="508"/>
      <c r="G907" s="508"/>
      <c r="H907" s="508">
        <f t="shared" si="90"/>
        <v>0</v>
      </c>
      <c r="I907" s="508">
        <f t="shared" si="89"/>
        <v>-8045.69</v>
      </c>
      <c r="J907" s="508"/>
      <c r="K907" s="508"/>
      <c r="L907" s="508"/>
    </row>
    <row r="908" spans="1:12" s="214" customFormat="1">
      <c r="A908" s="656"/>
      <c r="B908" s="659"/>
      <c r="C908" s="470"/>
      <c r="D908" s="219" t="s">
        <v>332</v>
      </c>
      <c r="E908" s="508">
        <v>8716.44</v>
      </c>
      <c r="F908" s="508">
        <v>17152.3</v>
      </c>
      <c r="G908" s="508"/>
      <c r="H908" s="508">
        <f t="shared" si="90"/>
        <v>-17152.3</v>
      </c>
      <c r="I908" s="508">
        <f t="shared" si="89"/>
        <v>-8716.44</v>
      </c>
      <c r="J908" s="508"/>
      <c r="K908" s="508"/>
      <c r="L908" s="508"/>
    </row>
    <row r="909" spans="1:12" s="214" customFormat="1" ht="14.25">
      <c r="A909" s="656"/>
      <c r="B909" s="659"/>
      <c r="C909" s="472">
        <v>4213</v>
      </c>
      <c r="D909" s="426" t="s">
        <v>40</v>
      </c>
      <c r="E909" s="548">
        <f>E911+E912</f>
        <v>650.05999999999995</v>
      </c>
      <c r="F909" s="548">
        <f>F911+F912</f>
        <v>2023.5</v>
      </c>
      <c r="G909" s="548">
        <f>G911+G912</f>
        <v>0</v>
      </c>
      <c r="H909" s="548">
        <f t="shared" si="90"/>
        <v>-2023.5</v>
      </c>
      <c r="I909" s="548">
        <f t="shared" si="89"/>
        <v>-650.05999999999995</v>
      </c>
      <c r="J909" s="548"/>
      <c r="K909" s="548">
        <f>K911+K912</f>
        <v>0</v>
      </c>
      <c r="L909" s="548">
        <f>L911+L912</f>
        <v>0</v>
      </c>
    </row>
    <row r="910" spans="1:12" s="214" customFormat="1">
      <c r="A910" s="656"/>
      <c r="B910" s="659"/>
      <c r="C910" s="470"/>
      <c r="D910" s="219" t="s">
        <v>71</v>
      </c>
      <c r="E910" s="508"/>
      <c r="F910" s="508"/>
      <c r="G910" s="508"/>
      <c r="H910" s="508">
        <f t="shared" si="90"/>
        <v>0</v>
      </c>
      <c r="I910" s="508">
        <f t="shared" si="89"/>
        <v>0</v>
      </c>
      <c r="J910" s="508"/>
      <c r="K910" s="508"/>
      <c r="L910" s="508"/>
    </row>
    <row r="911" spans="1:12" s="214" customFormat="1" ht="27">
      <c r="A911" s="656"/>
      <c r="B911" s="659"/>
      <c r="C911" s="470"/>
      <c r="D911" s="225" t="s">
        <v>41</v>
      </c>
      <c r="E911" s="508">
        <v>650.05999999999995</v>
      </c>
      <c r="F911" s="508">
        <v>2023.5</v>
      </c>
      <c r="G911" s="508"/>
      <c r="H911" s="508">
        <f t="shared" si="90"/>
        <v>-2023.5</v>
      </c>
      <c r="I911" s="508">
        <f t="shared" si="89"/>
        <v>-650.05999999999995</v>
      </c>
      <c r="J911" s="508"/>
      <c r="K911" s="508"/>
      <c r="L911" s="508"/>
    </row>
    <row r="912" spans="1:12" s="214" customFormat="1" ht="27">
      <c r="A912" s="656"/>
      <c r="B912" s="659"/>
      <c r="C912" s="470"/>
      <c r="D912" s="225" t="s">
        <v>227</v>
      </c>
      <c r="E912" s="508"/>
      <c r="F912" s="508"/>
      <c r="G912" s="508"/>
      <c r="H912" s="508">
        <f t="shared" si="90"/>
        <v>0</v>
      </c>
      <c r="I912" s="508">
        <f t="shared" si="89"/>
        <v>0</v>
      </c>
      <c r="J912" s="508"/>
      <c r="K912" s="508"/>
      <c r="L912" s="508"/>
    </row>
    <row r="913" spans="1:12" s="214" customFormat="1" ht="14.25">
      <c r="A913" s="656"/>
      <c r="B913" s="659"/>
      <c r="C913" s="470">
        <v>4214</v>
      </c>
      <c r="D913" s="224" t="s">
        <v>42</v>
      </c>
      <c r="E913" s="508">
        <v>49190.95</v>
      </c>
      <c r="F913" s="508">
        <v>37820.9</v>
      </c>
      <c r="G913" s="508">
        <v>46649.700000000004</v>
      </c>
      <c r="H913" s="508">
        <f t="shared" si="90"/>
        <v>8828.8000000000029</v>
      </c>
      <c r="I913" s="508">
        <f t="shared" si="89"/>
        <v>-2541.2499999999927</v>
      </c>
      <c r="J913" s="508"/>
      <c r="K913" s="508">
        <v>46649.700000000004</v>
      </c>
      <c r="L913" s="508">
        <v>46649.700000000004</v>
      </c>
    </row>
    <row r="914" spans="1:12" s="212" customFormat="1" ht="23.25" customHeight="1">
      <c r="A914" s="656"/>
      <c r="B914" s="659"/>
      <c r="C914" s="470">
        <v>4215</v>
      </c>
      <c r="D914" s="224" t="s">
        <v>43</v>
      </c>
      <c r="E914" s="508"/>
      <c r="F914" s="508"/>
      <c r="G914" s="508"/>
      <c r="H914" s="508">
        <f t="shared" si="90"/>
        <v>0</v>
      </c>
      <c r="I914" s="508">
        <f t="shared" si="89"/>
        <v>0</v>
      </c>
      <c r="J914" s="508"/>
      <c r="K914" s="508"/>
      <c r="L914" s="508"/>
    </row>
    <row r="915" spans="1:12" s="146" customFormat="1" ht="28.5">
      <c r="A915" s="656"/>
      <c r="B915" s="659"/>
      <c r="C915" s="470">
        <v>4216</v>
      </c>
      <c r="D915" s="224" t="s">
        <v>44</v>
      </c>
      <c r="E915" s="508"/>
      <c r="F915" s="508"/>
      <c r="G915" s="508"/>
      <c r="H915" s="508">
        <f t="shared" si="90"/>
        <v>0</v>
      </c>
      <c r="I915" s="508">
        <f t="shared" si="89"/>
        <v>0</v>
      </c>
      <c r="J915" s="508"/>
      <c r="K915" s="508"/>
      <c r="L915" s="508"/>
    </row>
    <row r="916" spans="1:12" s="146" customFormat="1" ht="14.25">
      <c r="A916" s="656"/>
      <c r="B916" s="659"/>
      <c r="C916" s="470">
        <v>4217</v>
      </c>
      <c r="D916" s="224" t="s">
        <v>45</v>
      </c>
      <c r="E916" s="508"/>
      <c r="F916" s="508"/>
      <c r="G916" s="508"/>
      <c r="H916" s="508">
        <f t="shared" si="90"/>
        <v>0</v>
      </c>
      <c r="I916" s="508">
        <f t="shared" si="89"/>
        <v>0</v>
      </c>
      <c r="J916" s="508"/>
      <c r="K916" s="508"/>
      <c r="L916" s="508"/>
    </row>
    <row r="917" spans="1:12" s="146" customFormat="1" ht="28.5">
      <c r="A917" s="656"/>
      <c r="B917" s="659"/>
      <c r="C917" s="472"/>
      <c r="D917" s="426" t="s">
        <v>356</v>
      </c>
      <c r="E917" s="548">
        <f>E919+E920</f>
        <v>296</v>
      </c>
      <c r="F917" s="548">
        <f>F919+F920</f>
        <v>621</v>
      </c>
      <c r="G917" s="548">
        <f>G919+G920</f>
        <v>621</v>
      </c>
      <c r="H917" s="548">
        <f t="shared" si="90"/>
        <v>0</v>
      </c>
      <c r="I917" s="548">
        <f t="shared" si="89"/>
        <v>325</v>
      </c>
      <c r="J917" s="548"/>
      <c r="K917" s="548">
        <f>K919+K920</f>
        <v>621</v>
      </c>
      <c r="L917" s="548">
        <f>L919+L920</f>
        <v>621</v>
      </c>
    </row>
    <row r="918" spans="1:12" s="146" customFormat="1">
      <c r="A918" s="656"/>
      <c r="B918" s="659"/>
      <c r="C918" s="470"/>
      <c r="D918" s="219" t="s">
        <v>71</v>
      </c>
      <c r="E918" s="509"/>
      <c r="F918" s="509"/>
      <c r="G918" s="509"/>
      <c r="H918" s="509">
        <f t="shared" si="90"/>
        <v>0</v>
      </c>
      <c r="I918" s="509">
        <f t="shared" si="89"/>
        <v>0</v>
      </c>
      <c r="J918" s="509"/>
      <c r="K918" s="509"/>
      <c r="L918" s="509"/>
    </row>
    <row r="919" spans="1:12" s="146" customFormat="1">
      <c r="A919" s="656"/>
      <c r="B919" s="659"/>
      <c r="C919" s="470">
        <v>4221</v>
      </c>
      <c r="D919" s="219" t="s">
        <v>46</v>
      </c>
      <c r="E919" s="509">
        <v>296</v>
      </c>
      <c r="F919" s="509">
        <v>621</v>
      </c>
      <c r="G919" s="509">
        <v>621</v>
      </c>
      <c r="H919" s="509">
        <f t="shared" si="90"/>
        <v>0</v>
      </c>
      <c r="I919" s="509">
        <f t="shared" si="89"/>
        <v>325</v>
      </c>
      <c r="J919" s="509"/>
      <c r="K919" s="509">
        <v>621</v>
      </c>
      <c r="L919" s="509">
        <v>621</v>
      </c>
    </row>
    <row r="920" spans="1:12" s="146" customFormat="1" ht="27">
      <c r="A920" s="656"/>
      <c r="B920" s="659"/>
      <c r="C920" s="470">
        <v>4222</v>
      </c>
      <c r="D920" s="219" t="s">
        <v>47</v>
      </c>
      <c r="E920" s="509"/>
      <c r="F920" s="509"/>
      <c r="G920" s="509"/>
      <c r="H920" s="509">
        <f t="shared" si="90"/>
        <v>0</v>
      </c>
      <c r="I920" s="509">
        <f t="shared" si="89"/>
        <v>0</v>
      </c>
      <c r="J920" s="509"/>
      <c r="K920" s="509"/>
      <c r="L920" s="509"/>
    </row>
    <row r="921" spans="1:12" s="214" customFormat="1" ht="14.25">
      <c r="A921" s="656"/>
      <c r="B921" s="659"/>
      <c r="C921" s="470">
        <v>4231</v>
      </c>
      <c r="D921" s="220" t="s">
        <v>48</v>
      </c>
      <c r="E921" s="509">
        <v>418.65</v>
      </c>
      <c r="F921" s="509">
        <v>1403.8</v>
      </c>
      <c r="G921" s="509">
        <v>3750</v>
      </c>
      <c r="H921" s="509">
        <f t="shared" si="90"/>
        <v>2346.1999999999998</v>
      </c>
      <c r="I921" s="509">
        <f t="shared" si="89"/>
        <v>3331.35</v>
      </c>
      <c r="J921" s="509"/>
      <c r="K921" s="509">
        <v>3750</v>
      </c>
      <c r="L921" s="509">
        <v>3750</v>
      </c>
    </row>
    <row r="922" spans="1:12" s="214" customFormat="1" ht="16.5">
      <c r="A922" s="656"/>
      <c r="B922" s="659"/>
      <c r="C922" s="470">
        <v>4232</v>
      </c>
      <c r="D922" s="220" t="s">
        <v>49</v>
      </c>
      <c r="E922" s="509"/>
      <c r="F922" s="509"/>
      <c r="G922" s="509"/>
      <c r="H922" s="509">
        <f t="shared" si="90"/>
        <v>0</v>
      </c>
      <c r="I922" s="509">
        <f t="shared" si="89"/>
        <v>0</v>
      </c>
      <c r="J922" s="549"/>
      <c r="K922" s="509"/>
      <c r="L922" s="509"/>
    </row>
    <row r="923" spans="1:12" s="214" customFormat="1" ht="28.5">
      <c r="A923" s="656"/>
      <c r="B923" s="659"/>
      <c r="C923" s="470">
        <v>4233</v>
      </c>
      <c r="D923" s="220" t="s">
        <v>322</v>
      </c>
      <c r="E923" s="509"/>
      <c r="F923" s="509"/>
      <c r="G923" s="509"/>
      <c r="H923" s="509">
        <f t="shared" si="90"/>
        <v>0</v>
      </c>
      <c r="I923" s="509">
        <f t="shared" si="89"/>
        <v>0</v>
      </c>
      <c r="J923" s="549"/>
      <c r="K923" s="509"/>
      <c r="L923" s="509"/>
    </row>
    <row r="924" spans="1:12" s="214" customFormat="1" ht="14.25">
      <c r="A924" s="656"/>
      <c r="B924" s="659"/>
      <c r="C924" s="470">
        <v>4234</v>
      </c>
      <c r="D924" s="220" t="s">
        <v>50</v>
      </c>
      <c r="E924" s="508"/>
      <c r="F924" s="508"/>
      <c r="G924" s="508"/>
      <c r="H924" s="508">
        <f t="shared" si="90"/>
        <v>0</v>
      </c>
      <c r="I924" s="508">
        <f t="shared" si="89"/>
        <v>0</v>
      </c>
      <c r="J924" s="508"/>
      <c r="K924" s="508"/>
      <c r="L924" s="508"/>
    </row>
    <row r="925" spans="1:12" s="212" customFormat="1" ht="14.25">
      <c r="A925" s="656"/>
      <c r="B925" s="659"/>
      <c r="C925" s="470">
        <v>4235</v>
      </c>
      <c r="D925" s="220" t="s">
        <v>51</v>
      </c>
      <c r="E925" s="508">
        <v>160</v>
      </c>
      <c r="F925" s="508">
        <v>80</v>
      </c>
      <c r="G925" s="508">
        <v>750</v>
      </c>
      <c r="H925" s="508">
        <f t="shared" si="90"/>
        <v>670</v>
      </c>
      <c r="I925" s="508">
        <f t="shared" si="89"/>
        <v>590</v>
      </c>
      <c r="J925" s="508"/>
      <c r="K925" s="508">
        <v>750</v>
      </c>
      <c r="L925" s="508">
        <v>750</v>
      </c>
    </row>
    <row r="926" spans="1:12" s="214" customFormat="1" ht="28.5">
      <c r="A926" s="656"/>
      <c r="B926" s="659"/>
      <c r="C926" s="470">
        <v>4236</v>
      </c>
      <c r="D926" s="220" t="s">
        <v>52</v>
      </c>
      <c r="E926" s="508"/>
      <c r="F926" s="508"/>
      <c r="G926" s="508"/>
      <c r="H926" s="508">
        <f t="shared" si="90"/>
        <v>0</v>
      </c>
      <c r="I926" s="508">
        <f t="shared" si="89"/>
        <v>0</v>
      </c>
      <c r="J926" s="508"/>
      <c r="K926" s="508"/>
      <c r="L926" s="508"/>
    </row>
    <row r="927" spans="1:12" s="212" customFormat="1" ht="14.25">
      <c r="A927" s="656"/>
      <c r="B927" s="659"/>
      <c r="C927" s="470">
        <v>4237</v>
      </c>
      <c r="D927" s="220" t="s">
        <v>53</v>
      </c>
      <c r="E927" s="508"/>
      <c r="F927" s="508"/>
      <c r="G927" s="508"/>
      <c r="H927" s="508">
        <f t="shared" si="90"/>
        <v>0</v>
      </c>
      <c r="I927" s="508">
        <f t="shared" si="89"/>
        <v>0</v>
      </c>
      <c r="J927" s="508"/>
      <c r="K927" s="508"/>
      <c r="L927" s="508"/>
    </row>
    <row r="928" spans="1:12" s="212" customFormat="1" ht="28.5">
      <c r="A928" s="656"/>
      <c r="B928" s="659"/>
      <c r="C928" s="470">
        <v>4239</v>
      </c>
      <c r="D928" s="218" t="s">
        <v>54</v>
      </c>
      <c r="E928" s="510"/>
      <c r="F928" s="510"/>
      <c r="G928" s="510"/>
      <c r="H928" s="510">
        <f t="shared" si="90"/>
        <v>0</v>
      </c>
      <c r="I928" s="510">
        <f t="shared" ref="I928:I959" si="91">G928-E928</f>
        <v>0</v>
      </c>
      <c r="J928" s="510"/>
      <c r="K928" s="510"/>
      <c r="L928" s="510"/>
    </row>
    <row r="929" spans="1:12" s="212" customFormat="1" ht="14.25">
      <c r="A929" s="656"/>
      <c r="B929" s="659"/>
      <c r="C929" s="470">
        <v>4241</v>
      </c>
      <c r="D929" s="220" t="s">
        <v>55</v>
      </c>
      <c r="E929" s="508">
        <v>270.3</v>
      </c>
      <c r="F929" s="508">
        <v>270.39999999999998</v>
      </c>
      <c r="G929" s="508"/>
      <c r="H929" s="508">
        <f t="shared" si="90"/>
        <v>-270.39999999999998</v>
      </c>
      <c r="I929" s="508">
        <f t="shared" si="91"/>
        <v>-270.3</v>
      </c>
      <c r="J929" s="508"/>
      <c r="K929" s="508"/>
      <c r="L929" s="508"/>
    </row>
    <row r="930" spans="1:12" s="212" customFormat="1" ht="28.5">
      <c r="A930" s="656"/>
      <c r="B930" s="659"/>
      <c r="C930" s="470">
        <v>4251</v>
      </c>
      <c r="D930" s="218" t="s">
        <v>56</v>
      </c>
      <c r="E930" s="510"/>
      <c r="F930" s="510"/>
      <c r="G930" s="510"/>
      <c r="H930" s="510">
        <f t="shared" si="90"/>
        <v>0</v>
      </c>
      <c r="I930" s="510">
        <f t="shared" si="91"/>
        <v>0</v>
      </c>
      <c r="J930" s="510"/>
      <c r="K930" s="510"/>
      <c r="L930" s="510"/>
    </row>
    <row r="931" spans="1:12" s="212" customFormat="1" ht="28.5">
      <c r="A931" s="656"/>
      <c r="B931" s="659"/>
      <c r="C931" s="472">
        <v>4252</v>
      </c>
      <c r="D931" s="426" t="s">
        <v>57</v>
      </c>
      <c r="E931" s="548">
        <f>E933+E934</f>
        <v>0</v>
      </c>
      <c r="F931" s="548">
        <f>F933+F934</f>
        <v>0</v>
      </c>
      <c r="G931" s="548">
        <f>G933+G934</f>
        <v>0</v>
      </c>
      <c r="H931" s="548">
        <f t="shared" si="90"/>
        <v>0</v>
      </c>
      <c r="I931" s="548">
        <f t="shared" si="91"/>
        <v>0</v>
      </c>
      <c r="J931" s="548"/>
      <c r="K931" s="548">
        <f>K933+K934</f>
        <v>0</v>
      </c>
      <c r="L931" s="548">
        <f>L933+L934</f>
        <v>0</v>
      </c>
    </row>
    <row r="932" spans="1:12" s="212" customFormat="1">
      <c r="A932" s="656"/>
      <c r="B932" s="659"/>
      <c r="C932" s="470"/>
      <c r="D932" s="219" t="s">
        <v>71</v>
      </c>
      <c r="E932" s="510"/>
      <c r="F932" s="510"/>
      <c r="G932" s="510"/>
      <c r="H932" s="510">
        <f t="shared" si="90"/>
        <v>0</v>
      </c>
      <c r="I932" s="510">
        <f t="shared" si="91"/>
        <v>0</v>
      </c>
      <c r="J932" s="510"/>
      <c r="K932" s="510"/>
      <c r="L932" s="510"/>
    </row>
    <row r="933" spans="1:12" s="214" customFormat="1" ht="27">
      <c r="A933" s="656"/>
      <c r="B933" s="659"/>
      <c r="C933" s="470"/>
      <c r="D933" s="226" t="s">
        <v>58</v>
      </c>
      <c r="E933" s="510"/>
      <c r="F933" s="510"/>
      <c r="G933" s="510"/>
      <c r="H933" s="510">
        <f t="shared" si="90"/>
        <v>0</v>
      </c>
      <c r="I933" s="510">
        <f t="shared" si="91"/>
        <v>0</v>
      </c>
      <c r="J933" s="510"/>
      <c r="K933" s="510"/>
      <c r="L933" s="510"/>
    </row>
    <row r="934" spans="1:12" s="214" customFormat="1" ht="27">
      <c r="A934" s="656"/>
      <c r="B934" s="659"/>
      <c r="C934" s="470"/>
      <c r="D934" s="226" t="s">
        <v>59</v>
      </c>
      <c r="E934" s="510"/>
      <c r="F934" s="510"/>
      <c r="G934" s="510"/>
      <c r="H934" s="510">
        <f t="shared" si="90"/>
        <v>0</v>
      </c>
      <c r="I934" s="510">
        <f t="shared" si="91"/>
        <v>0</v>
      </c>
      <c r="J934" s="510"/>
      <c r="K934" s="510"/>
      <c r="L934" s="510"/>
    </row>
    <row r="935" spans="1:12" s="214" customFormat="1" ht="14.25">
      <c r="A935" s="656"/>
      <c r="B935" s="659"/>
      <c r="C935" s="472">
        <v>4261</v>
      </c>
      <c r="D935" s="426" t="s">
        <v>60</v>
      </c>
      <c r="E935" s="548">
        <f>E937+E938</f>
        <v>0</v>
      </c>
      <c r="F935" s="548">
        <f>F937+F938</f>
        <v>0</v>
      </c>
      <c r="G935" s="548">
        <f>G937+G938</f>
        <v>0</v>
      </c>
      <c r="H935" s="548">
        <f t="shared" si="90"/>
        <v>0</v>
      </c>
      <c r="I935" s="548">
        <f t="shared" si="91"/>
        <v>0</v>
      </c>
      <c r="J935" s="548"/>
      <c r="K935" s="548">
        <f>K937+K938</f>
        <v>0</v>
      </c>
      <c r="L935" s="548">
        <f>L937+L938</f>
        <v>0</v>
      </c>
    </row>
    <row r="936" spans="1:12" s="214" customFormat="1">
      <c r="A936" s="656"/>
      <c r="B936" s="659"/>
      <c r="C936" s="470"/>
      <c r="D936" s="219" t="s">
        <v>71</v>
      </c>
      <c r="E936" s="508"/>
      <c r="F936" s="508"/>
      <c r="G936" s="508"/>
      <c r="H936" s="508">
        <f t="shared" si="90"/>
        <v>0</v>
      </c>
      <c r="I936" s="508">
        <f t="shared" si="91"/>
        <v>0</v>
      </c>
      <c r="J936" s="508"/>
      <c r="K936" s="508"/>
      <c r="L936" s="508"/>
    </row>
    <row r="937" spans="1:12" s="214" customFormat="1">
      <c r="A937" s="656"/>
      <c r="B937" s="659"/>
      <c r="C937" s="470"/>
      <c r="D937" s="219" t="s">
        <v>61</v>
      </c>
      <c r="E937" s="508"/>
      <c r="F937" s="508"/>
      <c r="G937" s="508"/>
      <c r="H937" s="508">
        <f t="shared" si="90"/>
        <v>0</v>
      </c>
      <c r="I937" s="508">
        <f t="shared" si="91"/>
        <v>0</v>
      </c>
      <c r="J937" s="508"/>
      <c r="K937" s="508"/>
      <c r="L937" s="508"/>
    </row>
    <row r="938" spans="1:12" s="214" customFormat="1">
      <c r="A938" s="656"/>
      <c r="B938" s="659"/>
      <c r="C938" s="470"/>
      <c r="D938" s="219" t="s">
        <v>62</v>
      </c>
      <c r="E938" s="508"/>
      <c r="F938" s="508"/>
      <c r="G938" s="508"/>
      <c r="H938" s="508">
        <f t="shared" si="90"/>
        <v>0</v>
      </c>
      <c r="I938" s="508">
        <f t="shared" si="91"/>
        <v>0</v>
      </c>
      <c r="J938" s="508"/>
      <c r="K938" s="508"/>
      <c r="L938" s="508"/>
    </row>
    <row r="939" spans="1:12" s="214" customFormat="1" ht="14.25">
      <c r="A939" s="656"/>
      <c r="B939" s="659"/>
      <c r="C939" s="470">
        <v>4262</v>
      </c>
      <c r="D939" s="220" t="s">
        <v>288</v>
      </c>
      <c r="E939" s="508"/>
      <c r="F939" s="508"/>
      <c r="G939" s="508"/>
      <c r="H939" s="508">
        <f t="shared" si="90"/>
        <v>0</v>
      </c>
      <c r="I939" s="508">
        <f t="shared" si="91"/>
        <v>0</v>
      </c>
      <c r="J939" s="508"/>
      <c r="K939" s="508"/>
      <c r="L939" s="508"/>
    </row>
    <row r="940" spans="1:12" s="214" customFormat="1" ht="14.25">
      <c r="A940" s="656"/>
      <c r="B940" s="659"/>
      <c r="C940" s="470">
        <v>4264</v>
      </c>
      <c r="D940" s="220" t="s">
        <v>287</v>
      </c>
      <c r="E940" s="508"/>
      <c r="F940" s="508"/>
      <c r="G940" s="508"/>
      <c r="H940" s="508">
        <f t="shared" si="90"/>
        <v>0</v>
      </c>
      <c r="I940" s="508">
        <f t="shared" si="91"/>
        <v>0</v>
      </c>
      <c r="J940" s="508"/>
      <c r="K940" s="508"/>
      <c r="L940" s="508"/>
    </row>
    <row r="941" spans="1:12" s="214" customFormat="1" ht="22.5" customHeight="1">
      <c r="A941" s="656"/>
      <c r="B941" s="659"/>
      <c r="C941" s="473">
        <v>4266</v>
      </c>
      <c r="D941" s="454" t="s">
        <v>363</v>
      </c>
      <c r="E941" s="508"/>
      <c r="F941" s="508"/>
      <c r="G941" s="508"/>
      <c r="H941" s="508">
        <f t="shared" si="90"/>
        <v>0</v>
      </c>
      <c r="I941" s="508">
        <f t="shared" si="91"/>
        <v>0</v>
      </c>
      <c r="J941" s="508"/>
      <c r="K941" s="508"/>
      <c r="L941" s="508"/>
    </row>
    <row r="942" spans="1:12" s="214" customFormat="1" ht="28.5">
      <c r="A942" s="656"/>
      <c r="B942" s="659"/>
      <c r="C942" s="470">
        <v>4267</v>
      </c>
      <c r="D942" s="220" t="s">
        <v>289</v>
      </c>
      <c r="E942" s="508"/>
      <c r="F942" s="508"/>
      <c r="G942" s="508"/>
      <c r="H942" s="508">
        <f t="shared" si="90"/>
        <v>0</v>
      </c>
      <c r="I942" s="508">
        <f t="shared" si="91"/>
        <v>0</v>
      </c>
      <c r="J942" s="508"/>
      <c r="K942" s="508"/>
      <c r="L942" s="508"/>
    </row>
    <row r="943" spans="1:12" s="214" customFormat="1" ht="14.25">
      <c r="A943" s="656"/>
      <c r="B943" s="659"/>
      <c r="C943" s="470">
        <v>4269</v>
      </c>
      <c r="D943" s="220" t="s">
        <v>63</v>
      </c>
      <c r="E943" s="508"/>
      <c r="F943" s="508"/>
      <c r="G943" s="508"/>
      <c r="H943" s="508">
        <f t="shared" si="90"/>
        <v>0</v>
      </c>
      <c r="I943" s="508">
        <f t="shared" si="91"/>
        <v>0</v>
      </c>
      <c r="J943" s="508"/>
      <c r="K943" s="508"/>
      <c r="L943" s="508"/>
    </row>
    <row r="944" spans="1:12" s="214" customFormat="1" ht="42.75">
      <c r="A944" s="656"/>
      <c r="B944" s="659"/>
      <c r="C944" s="470">
        <v>4511</v>
      </c>
      <c r="D944" s="218" t="s">
        <v>64</v>
      </c>
      <c r="E944" s="508"/>
      <c r="F944" s="508"/>
      <c r="G944" s="508"/>
      <c r="H944" s="508">
        <f t="shared" si="90"/>
        <v>0</v>
      </c>
      <c r="I944" s="508">
        <f t="shared" si="91"/>
        <v>0</v>
      </c>
      <c r="J944" s="508"/>
      <c r="K944" s="508"/>
      <c r="L944" s="508"/>
    </row>
    <row r="945" spans="1:12" s="216" customFormat="1" ht="42.75">
      <c r="A945" s="656"/>
      <c r="B945" s="659"/>
      <c r="C945" s="470">
        <v>4621</v>
      </c>
      <c r="D945" s="218" t="s">
        <v>65</v>
      </c>
      <c r="E945" s="508"/>
      <c r="F945" s="508"/>
      <c r="G945" s="508"/>
      <c r="H945" s="508">
        <f t="shared" si="90"/>
        <v>0</v>
      </c>
      <c r="I945" s="508">
        <f t="shared" si="91"/>
        <v>0</v>
      </c>
      <c r="J945" s="550"/>
      <c r="K945" s="508"/>
      <c r="L945" s="508"/>
    </row>
    <row r="946" spans="1:12" s="216" customFormat="1" ht="42.75">
      <c r="A946" s="656"/>
      <c r="B946" s="659"/>
      <c r="C946" s="470">
        <v>4631</v>
      </c>
      <c r="D946" s="218" t="s">
        <v>321</v>
      </c>
      <c r="E946" s="508"/>
      <c r="F946" s="508"/>
      <c r="G946" s="508"/>
      <c r="H946" s="508">
        <f t="shared" si="90"/>
        <v>0</v>
      </c>
      <c r="I946" s="508">
        <f t="shared" si="91"/>
        <v>0</v>
      </c>
      <c r="J946" s="550"/>
      <c r="K946" s="508"/>
      <c r="L946" s="508"/>
    </row>
    <row r="947" spans="1:12" s="216" customFormat="1" ht="21.75" customHeight="1">
      <c r="A947" s="656"/>
      <c r="B947" s="659"/>
      <c r="C947" s="470">
        <v>4632</v>
      </c>
      <c r="D947" s="218" t="s">
        <v>231</v>
      </c>
      <c r="E947" s="508"/>
      <c r="F947" s="508"/>
      <c r="G947" s="508"/>
      <c r="H947" s="508">
        <f t="shared" si="90"/>
        <v>0</v>
      </c>
      <c r="I947" s="508">
        <f t="shared" si="91"/>
        <v>0</v>
      </c>
      <c r="J947" s="508"/>
      <c r="K947" s="508"/>
      <c r="L947" s="508"/>
    </row>
    <row r="948" spans="1:12" s="216" customFormat="1" ht="48.75" customHeight="1">
      <c r="A948" s="656"/>
      <c r="B948" s="659"/>
      <c r="C948" s="473">
        <v>4638</v>
      </c>
      <c r="D948" s="454" t="s">
        <v>364</v>
      </c>
      <c r="E948" s="508"/>
      <c r="F948" s="508"/>
      <c r="G948" s="508"/>
      <c r="H948" s="508">
        <f t="shared" si="90"/>
        <v>0</v>
      </c>
      <c r="I948" s="508">
        <f t="shared" si="91"/>
        <v>0</v>
      </c>
      <c r="J948" s="508"/>
      <c r="K948" s="508"/>
      <c r="L948" s="508"/>
    </row>
    <row r="949" spans="1:12" s="216" customFormat="1" ht="14.25">
      <c r="A949" s="656"/>
      <c r="B949" s="659"/>
      <c r="C949" s="470" t="s">
        <v>327</v>
      </c>
      <c r="D949" s="218" t="s">
        <v>328</v>
      </c>
      <c r="E949" s="508"/>
      <c r="F949" s="508"/>
      <c r="G949" s="508"/>
      <c r="H949" s="508">
        <f t="shared" si="90"/>
        <v>0</v>
      </c>
      <c r="I949" s="508">
        <f t="shared" si="91"/>
        <v>0</v>
      </c>
      <c r="J949" s="508"/>
      <c r="K949" s="508"/>
      <c r="L949" s="508"/>
    </row>
    <row r="950" spans="1:12" s="216" customFormat="1" ht="14.25">
      <c r="A950" s="656"/>
      <c r="B950" s="659"/>
      <c r="C950" s="470">
        <v>4729</v>
      </c>
      <c r="D950" s="220" t="s">
        <v>66</v>
      </c>
      <c r="E950" s="508">
        <v>2226.4499999999998</v>
      </c>
      <c r="F950" s="508">
        <v>4200</v>
      </c>
      <c r="G950" s="508">
        <v>4200</v>
      </c>
      <c r="H950" s="508">
        <f t="shared" si="90"/>
        <v>0</v>
      </c>
      <c r="I950" s="508">
        <f t="shared" si="91"/>
        <v>1973.5500000000002</v>
      </c>
      <c r="J950" s="551"/>
      <c r="K950" s="508">
        <v>4200</v>
      </c>
      <c r="L950" s="508">
        <v>4200</v>
      </c>
    </row>
    <row r="951" spans="1:12" s="216" customFormat="1" ht="14.25">
      <c r="A951" s="656"/>
      <c r="B951" s="659"/>
      <c r="C951" s="470">
        <v>4822</v>
      </c>
      <c r="D951" s="220" t="s">
        <v>67</v>
      </c>
      <c r="E951" s="551"/>
      <c r="F951" s="551"/>
      <c r="G951" s="508"/>
      <c r="H951" s="508">
        <f t="shared" si="90"/>
        <v>0</v>
      </c>
      <c r="I951" s="508">
        <f t="shared" si="91"/>
        <v>0</v>
      </c>
      <c r="J951" s="551"/>
      <c r="K951" s="508"/>
      <c r="L951" s="508"/>
    </row>
    <row r="952" spans="1:12" s="216" customFormat="1" ht="14.25">
      <c r="A952" s="656"/>
      <c r="B952" s="659"/>
      <c r="C952" s="472">
        <v>4823</v>
      </c>
      <c r="D952" s="426" t="s">
        <v>68</v>
      </c>
      <c r="E952" s="548">
        <f>E954+E955+E956</f>
        <v>351.64</v>
      </c>
      <c r="F952" s="548">
        <f>F954+F955+F956</f>
        <v>1538.1999999999998</v>
      </c>
      <c r="G952" s="548">
        <f>G954+G955+G956</f>
        <v>2308.8920000000007</v>
      </c>
      <c r="H952" s="548">
        <f t="shared" si="90"/>
        <v>770.69200000000092</v>
      </c>
      <c r="I952" s="548">
        <f t="shared" si="91"/>
        <v>1957.2520000000009</v>
      </c>
      <c r="J952" s="548"/>
      <c r="K952" s="548">
        <f>K954+K955+K956</f>
        <v>2308.8920000000007</v>
      </c>
      <c r="L952" s="548">
        <f>L954+L955+L956</f>
        <v>2308.8920000000007</v>
      </c>
    </row>
    <row r="953" spans="1:12" s="216" customFormat="1" ht="14.25">
      <c r="A953" s="656"/>
      <c r="B953" s="659"/>
      <c r="C953" s="470"/>
      <c r="D953" s="219" t="s">
        <v>71</v>
      </c>
      <c r="E953" s="551"/>
      <c r="F953" s="551"/>
      <c r="G953" s="508"/>
      <c r="H953" s="508">
        <f t="shared" si="90"/>
        <v>0</v>
      </c>
      <c r="I953" s="508">
        <f t="shared" si="91"/>
        <v>0</v>
      </c>
      <c r="J953" s="551"/>
      <c r="K953" s="508"/>
      <c r="L953" s="508"/>
    </row>
    <row r="954" spans="1:12" s="214" customFormat="1" ht="27">
      <c r="A954" s="656"/>
      <c r="B954" s="659"/>
      <c r="C954" s="470"/>
      <c r="D954" s="219" t="s">
        <v>230</v>
      </c>
      <c r="E954" s="510"/>
      <c r="F954" s="508">
        <v>11.3</v>
      </c>
      <c r="G954" s="508">
        <v>11.3</v>
      </c>
      <c r="H954" s="508">
        <f t="shared" si="90"/>
        <v>0</v>
      </c>
      <c r="I954" s="508">
        <f t="shared" si="91"/>
        <v>11.3</v>
      </c>
      <c r="J954" s="551"/>
      <c r="K954" s="508">
        <v>11.3</v>
      </c>
      <c r="L954" s="508">
        <v>11.3</v>
      </c>
    </row>
    <row r="955" spans="1:12" ht="27.95" customHeight="1">
      <c r="A955" s="656"/>
      <c r="B955" s="659"/>
      <c r="C955" s="470"/>
      <c r="D955" s="219" t="s">
        <v>228</v>
      </c>
      <c r="E955" s="510">
        <v>351.64</v>
      </c>
      <c r="F955" s="508">
        <v>1475.3</v>
      </c>
      <c r="G955" s="508">
        <v>2092.9920000000006</v>
      </c>
      <c r="H955" s="508">
        <f t="shared" si="90"/>
        <v>617.69200000000069</v>
      </c>
      <c r="I955" s="508">
        <f t="shared" si="91"/>
        <v>1741.3520000000008</v>
      </c>
      <c r="J955" s="551"/>
      <c r="K955" s="508">
        <v>2092.9920000000006</v>
      </c>
      <c r="L955" s="508">
        <v>2092.9920000000006</v>
      </c>
    </row>
    <row r="956" spans="1:12" ht="14.25">
      <c r="A956" s="656"/>
      <c r="B956" s="659"/>
      <c r="C956" s="470"/>
      <c r="D956" s="219" t="s">
        <v>229</v>
      </c>
      <c r="E956" s="595"/>
      <c r="F956" s="508">
        <v>51.599999999999994</v>
      </c>
      <c r="G956" s="508">
        <v>204.6</v>
      </c>
      <c r="H956" s="508">
        <f t="shared" si="90"/>
        <v>153</v>
      </c>
      <c r="I956" s="508">
        <f t="shared" si="91"/>
        <v>204.6</v>
      </c>
      <c r="J956" s="551"/>
      <c r="K956" s="508">
        <v>204.6</v>
      </c>
      <c r="L956" s="508">
        <v>204.6</v>
      </c>
    </row>
    <row r="957" spans="1:12" ht="31.5" customHeight="1">
      <c r="A957" s="656"/>
      <c r="B957" s="659"/>
      <c r="C957" s="473" t="s">
        <v>362</v>
      </c>
      <c r="D957" s="454" t="s">
        <v>384</v>
      </c>
      <c r="E957" s="551"/>
      <c r="F957" s="551"/>
      <c r="G957" s="508"/>
      <c r="H957" s="508">
        <f t="shared" si="90"/>
        <v>0</v>
      </c>
      <c r="I957" s="508">
        <f t="shared" si="91"/>
        <v>0</v>
      </c>
      <c r="J957" s="551"/>
      <c r="K957" s="551"/>
      <c r="L957" s="551"/>
    </row>
    <row r="958" spans="1:12" s="229" customFormat="1" ht="14.25">
      <c r="A958" s="656"/>
      <c r="B958" s="659"/>
      <c r="C958" s="470">
        <v>4861</v>
      </c>
      <c r="D958" s="220" t="s">
        <v>69</v>
      </c>
      <c r="E958" s="551"/>
      <c r="F958" s="551"/>
      <c r="G958" s="508"/>
      <c r="H958" s="508">
        <f t="shared" si="90"/>
        <v>0</v>
      </c>
      <c r="I958" s="508">
        <f t="shared" si="91"/>
        <v>0</v>
      </c>
      <c r="J958" s="551"/>
      <c r="K958" s="551"/>
      <c r="L958" s="551"/>
    </row>
    <row r="959" spans="1:12" ht="14.25">
      <c r="A959" s="657"/>
      <c r="B959" s="660"/>
      <c r="C959" s="470">
        <v>4891</v>
      </c>
      <c r="D959" s="220" t="s">
        <v>70</v>
      </c>
      <c r="E959" s="508"/>
      <c r="F959" s="508"/>
      <c r="G959" s="508"/>
      <c r="H959" s="508">
        <f t="shared" si="90"/>
        <v>0</v>
      </c>
      <c r="I959" s="508">
        <f t="shared" si="91"/>
        <v>0</v>
      </c>
      <c r="J959" s="508"/>
      <c r="K959" s="508"/>
      <c r="L959" s="508"/>
    </row>
    <row r="960" spans="1:12" s="25" customFormat="1" ht="28.5">
      <c r="A960" s="651" t="s">
        <v>378</v>
      </c>
      <c r="B960" s="651"/>
      <c r="C960" s="230"/>
      <c r="D960" s="34" t="s">
        <v>72</v>
      </c>
      <c r="E960" s="552">
        <f>SUM(E962:E969)</f>
        <v>0</v>
      </c>
      <c r="F960" s="552">
        <f>SUM(F962:F969)</f>
        <v>0</v>
      </c>
      <c r="G960" s="552">
        <f>SUM(G962:G969)</f>
        <v>0</v>
      </c>
      <c r="H960" s="552">
        <f t="shared" si="90"/>
        <v>0</v>
      </c>
      <c r="I960" s="552">
        <f>+I966+I967+I968+I969</f>
        <v>0</v>
      </c>
      <c r="J960" s="552"/>
      <c r="K960" s="552">
        <f>SUM(K962:K969)</f>
        <v>0</v>
      </c>
      <c r="L960" s="552">
        <f>SUM(L962:L969)</f>
        <v>0</v>
      </c>
    </row>
    <row r="961" spans="1:12" s="18" customFormat="1" ht="23.25" customHeight="1">
      <c r="A961" s="506" t="s">
        <v>379</v>
      </c>
      <c r="B961" s="597" t="s">
        <v>380</v>
      </c>
      <c r="C961" s="231"/>
      <c r="D961" s="15" t="s">
        <v>71</v>
      </c>
      <c r="E961" s="553"/>
      <c r="F961" s="553"/>
      <c r="G961" s="553"/>
      <c r="H961" s="553">
        <f t="shared" si="90"/>
        <v>0</v>
      </c>
      <c r="I961" s="349">
        <f t="shared" ref="I961:I974" si="92">G961-E961</f>
        <v>0</v>
      </c>
      <c r="J961" s="553"/>
      <c r="K961" s="553"/>
      <c r="L961" s="553"/>
    </row>
    <row r="962" spans="1:12" s="18" customFormat="1" ht="28.5">
      <c r="A962" s="652">
        <v>1080</v>
      </c>
      <c r="B962" s="652">
        <v>11011</v>
      </c>
      <c r="C962" s="231">
        <v>5111</v>
      </c>
      <c r="D962" s="16" t="s">
        <v>424</v>
      </c>
      <c r="E962" s="553"/>
      <c r="F962" s="553"/>
      <c r="G962" s="553"/>
      <c r="H962" s="349">
        <f t="shared" si="90"/>
        <v>0</v>
      </c>
      <c r="I962" s="349">
        <f t="shared" si="92"/>
        <v>0</v>
      </c>
      <c r="J962" s="553"/>
      <c r="K962" s="553"/>
      <c r="L962" s="553"/>
    </row>
    <row r="963" spans="1:12" s="18" customFormat="1" ht="28.5">
      <c r="A963" s="653"/>
      <c r="B963" s="653"/>
      <c r="C963" s="231">
        <v>5112</v>
      </c>
      <c r="D963" s="16" t="s">
        <v>425</v>
      </c>
      <c r="E963" s="553"/>
      <c r="F963" s="553"/>
      <c r="G963" s="553"/>
      <c r="H963" s="349">
        <f t="shared" si="90"/>
        <v>0</v>
      </c>
      <c r="I963" s="349">
        <f t="shared" si="92"/>
        <v>0</v>
      </c>
      <c r="J963" s="553"/>
      <c r="K963" s="553"/>
      <c r="L963" s="553"/>
    </row>
    <row r="964" spans="1:12" s="18" customFormat="1" ht="13.5" customHeight="1">
      <c r="A964" s="653"/>
      <c r="B964" s="653"/>
      <c r="C964" s="231" t="s">
        <v>426</v>
      </c>
      <c r="D964" s="16" t="s">
        <v>421</v>
      </c>
      <c r="E964" s="553"/>
      <c r="F964" s="553"/>
      <c r="G964" s="553"/>
      <c r="H964" s="349">
        <f t="shared" si="90"/>
        <v>0</v>
      </c>
      <c r="I964" s="349">
        <f t="shared" si="92"/>
        <v>0</v>
      </c>
      <c r="J964" s="553"/>
      <c r="K964" s="553"/>
      <c r="L964" s="553"/>
    </row>
    <row r="965" spans="1:12" s="18" customFormat="1" ht="14.25">
      <c r="A965" s="653"/>
      <c r="B965" s="653"/>
      <c r="C965" s="231">
        <v>5121</v>
      </c>
      <c r="D965" s="218" t="s">
        <v>73</v>
      </c>
      <c r="E965" s="553"/>
      <c r="F965" s="553"/>
      <c r="G965" s="553"/>
      <c r="H965" s="349">
        <f t="shared" si="90"/>
        <v>0</v>
      </c>
      <c r="I965" s="349">
        <f t="shared" si="92"/>
        <v>0</v>
      </c>
      <c r="J965" s="553"/>
      <c r="K965" s="553"/>
      <c r="L965" s="553"/>
    </row>
    <row r="966" spans="1:12" s="31" customFormat="1" ht="15.75" customHeight="1">
      <c r="A966" s="653"/>
      <c r="B966" s="653"/>
      <c r="C966" s="208">
        <v>5122</v>
      </c>
      <c r="D966" s="19" t="s">
        <v>74</v>
      </c>
      <c r="E966" s="554"/>
      <c r="F966" s="554"/>
      <c r="G966" s="349"/>
      <c r="H966" s="349">
        <f t="shared" si="90"/>
        <v>0</v>
      </c>
      <c r="I966" s="349">
        <f t="shared" si="92"/>
        <v>0</v>
      </c>
      <c r="J966" s="554"/>
      <c r="K966" s="349"/>
      <c r="L966" s="349"/>
    </row>
    <row r="967" spans="1:12" s="31" customFormat="1" ht="15.75" customHeight="1">
      <c r="A967" s="653"/>
      <c r="B967" s="653"/>
      <c r="C967" s="208">
        <v>5129</v>
      </c>
      <c r="D967" s="19" t="s">
        <v>75</v>
      </c>
      <c r="E967" s="554"/>
      <c r="F967" s="554"/>
      <c r="G967" s="349"/>
      <c r="H967" s="349">
        <f t="shared" si="90"/>
        <v>0</v>
      </c>
      <c r="I967" s="349">
        <f t="shared" si="92"/>
        <v>0</v>
      </c>
      <c r="J967" s="554"/>
      <c r="K967" s="349"/>
      <c r="L967" s="349"/>
    </row>
    <row r="968" spans="1:12" s="31" customFormat="1" ht="14.25">
      <c r="A968" s="653"/>
      <c r="B968" s="653"/>
      <c r="C968" s="208">
        <v>5132</v>
      </c>
      <c r="D968" s="19" t="s">
        <v>76</v>
      </c>
      <c r="E968" s="554"/>
      <c r="F968" s="554"/>
      <c r="G968" s="349"/>
      <c r="H968" s="349">
        <f t="shared" si="90"/>
        <v>0</v>
      </c>
      <c r="I968" s="349">
        <f t="shared" si="92"/>
        <v>0</v>
      </c>
      <c r="J968" s="554"/>
      <c r="K968" s="349"/>
      <c r="L968" s="349"/>
    </row>
    <row r="969" spans="1:12" s="31" customFormat="1" ht="15.75" customHeight="1">
      <c r="A969" s="654"/>
      <c r="B969" s="654"/>
      <c r="C969" s="208" t="s">
        <v>427</v>
      </c>
      <c r="D969" s="19" t="s">
        <v>428</v>
      </c>
      <c r="E969" s="554"/>
      <c r="F969" s="554"/>
      <c r="G969" s="349"/>
      <c r="H969" s="349">
        <f t="shared" si="90"/>
        <v>0</v>
      </c>
      <c r="I969" s="349">
        <f t="shared" si="92"/>
        <v>0</v>
      </c>
      <c r="J969" s="554"/>
      <c r="K969" s="349"/>
      <c r="L969" s="349"/>
    </row>
    <row r="970" spans="1:12" s="146" customFormat="1" ht="14.25" customHeight="1">
      <c r="A970" s="655" t="s">
        <v>420</v>
      </c>
      <c r="B970" s="658" t="s">
        <v>517</v>
      </c>
      <c r="C970" s="464"/>
      <c r="D970" s="218" t="s">
        <v>232</v>
      </c>
      <c r="E970" s="555">
        <v>100</v>
      </c>
      <c r="F970" s="555">
        <v>104</v>
      </c>
      <c r="G970" s="555">
        <v>104</v>
      </c>
      <c r="H970" s="555">
        <f>+G970-F970</f>
        <v>0</v>
      </c>
      <c r="I970" s="555">
        <f t="shared" si="92"/>
        <v>4</v>
      </c>
      <c r="J970" s="555"/>
      <c r="K970" s="555">
        <v>104</v>
      </c>
      <c r="L970" s="555">
        <v>104</v>
      </c>
    </row>
    <row r="971" spans="1:12" s="146" customFormat="1" ht="13.5" customHeight="1">
      <c r="A971" s="656"/>
      <c r="B971" s="659"/>
      <c r="C971" s="465"/>
      <c r="D971" s="219"/>
      <c r="E971" s="556"/>
      <c r="F971" s="556"/>
      <c r="G971" s="556"/>
      <c r="H971" s="556">
        <f>+G971-F971</f>
        <v>0</v>
      </c>
      <c r="I971" s="556">
        <f t="shared" si="92"/>
        <v>0</v>
      </c>
      <c r="J971" s="556"/>
      <c r="K971" s="556"/>
      <c r="L971" s="556"/>
    </row>
    <row r="972" spans="1:12" s="146" customFormat="1" ht="14.25" customHeight="1">
      <c r="A972" s="656"/>
      <c r="B972" s="659"/>
      <c r="C972" s="465"/>
      <c r="D972" s="220" t="s">
        <v>31</v>
      </c>
      <c r="E972" s="556">
        <v>1</v>
      </c>
      <c r="F972" s="556">
        <v>1</v>
      </c>
      <c r="G972" s="556">
        <v>1</v>
      </c>
      <c r="H972" s="556">
        <f>+G972-F972</f>
        <v>0</v>
      </c>
      <c r="I972" s="556">
        <f t="shared" si="92"/>
        <v>0</v>
      </c>
      <c r="J972" s="556"/>
      <c r="K972" s="556">
        <v>1</v>
      </c>
      <c r="L972" s="556">
        <v>1</v>
      </c>
    </row>
    <row r="973" spans="1:12" s="213" customFormat="1" ht="14.25" customHeight="1">
      <c r="A973" s="656"/>
      <c r="B973" s="659"/>
      <c r="C973" s="465"/>
      <c r="D973" s="219"/>
      <c r="E973" s="509"/>
      <c r="F973" s="509"/>
      <c r="G973" s="509"/>
      <c r="H973" s="509">
        <f>+G973-F973</f>
        <v>0</v>
      </c>
      <c r="I973" s="509">
        <f t="shared" si="92"/>
        <v>0</v>
      </c>
      <c r="J973" s="509"/>
      <c r="K973" s="509"/>
      <c r="L973" s="509"/>
    </row>
    <row r="974" spans="1:12" s="212" customFormat="1" ht="14.25" customHeight="1">
      <c r="A974" s="656"/>
      <c r="B974" s="659"/>
      <c r="C974" s="466"/>
      <c r="D974" s="228" t="s">
        <v>32</v>
      </c>
      <c r="E974" s="547">
        <f>+E976+E1040</f>
        <v>567924.37</v>
      </c>
      <c r="F974" s="547">
        <f>+F976+F1040</f>
        <v>603775.50000000012</v>
      </c>
      <c r="G974" s="547">
        <f>+G976+G1040</f>
        <v>656664.91199999989</v>
      </c>
      <c r="H974" s="547">
        <f>+G974-F974</f>
        <v>52889.411999999778</v>
      </c>
      <c r="I974" s="547">
        <f t="shared" si="92"/>
        <v>88740.541999999899</v>
      </c>
      <c r="J974" s="547"/>
      <c r="K974" s="547">
        <f>+K976+K1040</f>
        <v>632339.01199999999</v>
      </c>
      <c r="L974" s="547">
        <f>+L976+L1040</f>
        <v>636211.51199999999</v>
      </c>
    </row>
    <row r="975" spans="1:12" s="212" customFormat="1" ht="14.25" customHeight="1">
      <c r="A975" s="656"/>
      <c r="B975" s="659"/>
      <c r="C975" s="467"/>
      <c r="D975" s="15" t="s">
        <v>330</v>
      </c>
      <c r="E975" s="509"/>
      <c r="F975" s="509"/>
      <c r="G975" s="509"/>
      <c r="H975" s="547"/>
      <c r="I975" s="547"/>
      <c r="J975" s="509"/>
      <c r="K975" s="509"/>
      <c r="L975" s="509"/>
    </row>
    <row r="976" spans="1:12" s="212" customFormat="1" ht="14.25" customHeight="1">
      <c r="A976" s="656"/>
      <c r="B976" s="659"/>
      <c r="C976" s="468"/>
      <c r="D976" s="221" t="s">
        <v>35</v>
      </c>
      <c r="E976" s="547">
        <f>E978+SUM(E984:E1039)-E984-E989-E997-E1011-E1015-E1032</f>
        <v>567924.37</v>
      </c>
      <c r="F976" s="547">
        <f>F978+SUM(F984:F1039)-F984-F989-F997-F1011-F1015-F1032</f>
        <v>603775.50000000012</v>
      </c>
      <c r="G976" s="547">
        <f>G978+SUM(G984:G1039)-G984-G989-G997-G1011-G1015-G1032</f>
        <v>656664.91199999989</v>
      </c>
      <c r="H976" s="547">
        <f>+G976-F976</f>
        <v>52889.411999999778</v>
      </c>
      <c r="I976" s="547">
        <f t="shared" ref="I976:I1007" si="93">G976-E976</f>
        <v>88740.541999999899</v>
      </c>
      <c r="J976" s="547"/>
      <c r="K976" s="547">
        <f>K978+SUM(K984:K1039)-K984-K989-K997-K1011-K1015-K1032</f>
        <v>632339.01199999999</v>
      </c>
      <c r="L976" s="547">
        <f>L978+SUM(L984:L1039)-L984-L989-L997-L1011-L1015-L1032</f>
        <v>636211.51199999999</v>
      </c>
    </row>
    <row r="977" spans="1:12" s="212" customFormat="1" ht="13.5" customHeight="1">
      <c r="A977" s="656"/>
      <c r="B977" s="659"/>
      <c r="C977" s="464"/>
      <c r="D977" s="219" t="s">
        <v>71</v>
      </c>
      <c r="E977" s="510"/>
      <c r="F977" s="510"/>
      <c r="G977" s="509"/>
      <c r="H977" s="509">
        <f t="shared" ref="H977:H1049" si="94">+G977-F977</f>
        <v>0</v>
      </c>
      <c r="I977" s="510">
        <f t="shared" si="93"/>
        <v>0</v>
      </c>
      <c r="J977" s="510"/>
      <c r="K977" s="510"/>
      <c r="L977" s="510"/>
    </row>
    <row r="978" spans="1:12" s="212" customFormat="1" ht="14.25" customHeight="1">
      <c r="A978" s="656"/>
      <c r="B978" s="659"/>
      <c r="C978" s="469"/>
      <c r="D978" s="426" t="s">
        <v>408</v>
      </c>
      <c r="E978" s="548">
        <f>SUM(E980:E982)</f>
        <v>458064.35</v>
      </c>
      <c r="F978" s="548">
        <f>SUM(F980:F982)</f>
        <v>505384.30000000005</v>
      </c>
      <c r="G978" s="548">
        <f>SUM(G980:G982)</f>
        <v>567791.19999999995</v>
      </c>
      <c r="H978" s="548">
        <f t="shared" si="94"/>
        <v>62406.899999999907</v>
      </c>
      <c r="I978" s="548">
        <f t="shared" si="93"/>
        <v>109726.84999999998</v>
      </c>
      <c r="J978" s="548"/>
      <c r="K978" s="548">
        <f>SUM(K980:K982)</f>
        <v>543465.29999999993</v>
      </c>
      <c r="L978" s="548">
        <f>SUM(L980:L982)</f>
        <v>547337.79999999993</v>
      </c>
    </row>
    <row r="979" spans="1:12" s="212" customFormat="1">
      <c r="A979" s="656"/>
      <c r="B979" s="659"/>
      <c r="C979" s="464"/>
      <c r="D979" s="219" t="s">
        <v>71</v>
      </c>
      <c r="E979" s="510"/>
      <c r="F979" s="510"/>
      <c r="G979" s="509"/>
      <c r="H979" s="509">
        <f t="shared" si="94"/>
        <v>0</v>
      </c>
      <c r="I979" s="510">
        <f t="shared" si="93"/>
        <v>0</v>
      </c>
      <c r="J979" s="510"/>
      <c r="K979" s="510"/>
      <c r="L979" s="510"/>
    </row>
    <row r="980" spans="1:12" s="212" customFormat="1" ht="28.5">
      <c r="A980" s="656"/>
      <c r="B980" s="659"/>
      <c r="C980" s="470" t="s">
        <v>224</v>
      </c>
      <c r="D980" s="222" t="s">
        <v>36</v>
      </c>
      <c r="E980" s="510">
        <v>405065.55</v>
      </c>
      <c r="F980" s="510">
        <v>475572.7</v>
      </c>
      <c r="G980" s="510">
        <v>537267</v>
      </c>
      <c r="H980" s="510"/>
      <c r="I980" s="510"/>
      <c r="J980" s="510"/>
      <c r="K980" s="510">
        <v>512709.5</v>
      </c>
      <c r="L980" s="510">
        <v>516383.9</v>
      </c>
    </row>
    <row r="981" spans="1:12" s="214" customFormat="1" ht="28.5">
      <c r="A981" s="656"/>
      <c r="B981" s="659"/>
      <c r="C981" s="470" t="s">
        <v>225</v>
      </c>
      <c r="D981" s="223" t="s">
        <v>37</v>
      </c>
      <c r="E981" s="510">
        <v>45664.2</v>
      </c>
      <c r="F981" s="510">
        <v>20567.7</v>
      </c>
      <c r="G981" s="510">
        <v>20744.099999999999</v>
      </c>
      <c r="H981" s="510"/>
      <c r="I981" s="510"/>
      <c r="J981" s="510"/>
      <c r="K981" s="510">
        <v>20859.7</v>
      </c>
      <c r="L981" s="510">
        <v>20900.7</v>
      </c>
    </row>
    <row r="982" spans="1:12" s="214" customFormat="1" ht="42.75">
      <c r="A982" s="656"/>
      <c r="B982" s="659"/>
      <c r="C982" s="470" t="s">
        <v>226</v>
      </c>
      <c r="D982" s="223" t="s">
        <v>38</v>
      </c>
      <c r="E982" s="510">
        <v>7334.6</v>
      </c>
      <c r="F982" s="510">
        <v>9243.9</v>
      </c>
      <c r="G982" s="510">
        <v>9780.1</v>
      </c>
      <c r="H982" s="510"/>
      <c r="I982" s="510"/>
      <c r="J982" s="510"/>
      <c r="K982" s="510">
        <v>9896.1</v>
      </c>
      <c r="L982" s="510">
        <v>10053.200000000001</v>
      </c>
    </row>
    <row r="983" spans="1:12" s="214" customFormat="1" ht="14.25">
      <c r="A983" s="656"/>
      <c r="B983" s="659"/>
      <c r="C983" s="471"/>
      <c r="D983" s="427"/>
      <c r="E983" s="511"/>
      <c r="F983" s="511"/>
      <c r="G983" s="511"/>
      <c r="H983" s="511">
        <f t="shared" si="94"/>
        <v>0</v>
      </c>
      <c r="I983" s="511">
        <f t="shared" si="93"/>
        <v>0</v>
      </c>
      <c r="J983" s="511"/>
      <c r="K983" s="511"/>
      <c r="L983" s="511"/>
    </row>
    <row r="984" spans="1:12" s="214" customFormat="1" ht="14.25">
      <c r="A984" s="656"/>
      <c r="B984" s="659"/>
      <c r="C984" s="472">
        <v>4212</v>
      </c>
      <c r="D984" s="426" t="s">
        <v>39</v>
      </c>
      <c r="E984" s="548">
        <f>E986+E987+E988</f>
        <v>18016.449999999997</v>
      </c>
      <c r="F984" s="548">
        <f>F986+F987+F988</f>
        <v>24776.1</v>
      </c>
      <c r="G984" s="548">
        <f>G986+G987+G988</f>
        <v>0</v>
      </c>
      <c r="H984" s="548">
        <f t="shared" si="94"/>
        <v>-24776.1</v>
      </c>
      <c r="I984" s="548">
        <f t="shared" si="93"/>
        <v>-18016.449999999997</v>
      </c>
      <c r="J984" s="548"/>
      <c r="K984" s="548">
        <f>K986+K987+K988</f>
        <v>0</v>
      </c>
      <c r="L984" s="548">
        <f>L986+L987+L988</f>
        <v>0</v>
      </c>
    </row>
    <row r="985" spans="1:12" s="214" customFormat="1">
      <c r="A985" s="656"/>
      <c r="B985" s="659"/>
      <c r="C985" s="470"/>
      <c r="D985" s="219" t="s">
        <v>71</v>
      </c>
      <c r="E985" s="508"/>
      <c r="F985" s="508"/>
      <c r="G985" s="508"/>
      <c r="H985" s="508">
        <f t="shared" si="94"/>
        <v>0</v>
      </c>
      <c r="I985" s="508">
        <f t="shared" si="93"/>
        <v>0</v>
      </c>
      <c r="J985" s="508"/>
      <c r="K985" s="508"/>
      <c r="L985" s="508"/>
    </row>
    <row r="986" spans="1:12" s="214" customFormat="1">
      <c r="A986" s="656"/>
      <c r="B986" s="659"/>
      <c r="C986" s="470"/>
      <c r="D986" s="219" t="s">
        <v>39</v>
      </c>
      <c r="E986" s="508">
        <v>8329.2199999999993</v>
      </c>
      <c r="F986" s="508">
        <v>10608.2</v>
      </c>
      <c r="G986" s="508"/>
      <c r="H986" s="508">
        <f t="shared" si="94"/>
        <v>-10608.2</v>
      </c>
      <c r="I986" s="508">
        <f t="shared" si="93"/>
        <v>-8329.2199999999993</v>
      </c>
      <c r="J986" s="508"/>
      <c r="K986" s="508"/>
      <c r="L986" s="508"/>
    </row>
    <row r="987" spans="1:12" s="214" customFormat="1" ht="27">
      <c r="A987" s="656"/>
      <c r="B987" s="659"/>
      <c r="C987" s="470"/>
      <c r="D987" s="219" t="s">
        <v>233</v>
      </c>
      <c r="E987" s="508"/>
      <c r="F987" s="508"/>
      <c r="G987" s="508"/>
      <c r="H987" s="508">
        <f t="shared" si="94"/>
        <v>0</v>
      </c>
      <c r="I987" s="508">
        <f t="shared" si="93"/>
        <v>0</v>
      </c>
      <c r="J987" s="508"/>
      <c r="K987" s="508"/>
      <c r="L987" s="508"/>
    </row>
    <row r="988" spans="1:12" s="214" customFormat="1">
      <c r="A988" s="656"/>
      <c r="B988" s="659"/>
      <c r="C988" s="470"/>
      <c r="D988" s="219" t="s">
        <v>332</v>
      </c>
      <c r="E988" s="508">
        <v>9687.23</v>
      </c>
      <c r="F988" s="508">
        <v>14167.9</v>
      </c>
      <c r="G988" s="508"/>
      <c r="H988" s="508">
        <f t="shared" si="94"/>
        <v>-14167.9</v>
      </c>
      <c r="I988" s="508">
        <f t="shared" si="93"/>
        <v>-9687.23</v>
      </c>
      <c r="J988" s="508"/>
      <c r="K988" s="508"/>
      <c r="L988" s="508"/>
    </row>
    <row r="989" spans="1:12" s="214" customFormat="1" ht="14.25">
      <c r="A989" s="656"/>
      <c r="B989" s="659"/>
      <c r="C989" s="472">
        <v>4213</v>
      </c>
      <c r="D989" s="426" t="s">
        <v>40</v>
      </c>
      <c r="E989" s="548">
        <f>E991+E992</f>
        <v>677.43</v>
      </c>
      <c r="F989" s="548">
        <f>F991+F992</f>
        <v>1678.9</v>
      </c>
      <c r="G989" s="548">
        <f>G991+G992</f>
        <v>0</v>
      </c>
      <c r="H989" s="548">
        <f t="shared" si="94"/>
        <v>-1678.9</v>
      </c>
      <c r="I989" s="548">
        <f t="shared" si="93"/>
        <v>-677.43</v>
      </c>
      <c r="J989" s="548"/>
      <c r="K989" s="548">
        <f>K991+K992</f>
        <v>0</v>
      </c>
      <c r="L989" s="548">
        <f>L991+L992</f>
        <v>0</v>
      </c>
    </row>
    <row r="990" spans="1:12" s="214" customFormat="1">
      <c r="A990" s="656"/>
      <c r="B990" s="659"/>
      <c r="C990" s="470"/>
      <c r="D990" s="219" t="s">
        <v>71</v>
      </c>
      <c r="E990" s="508"/>
      <c r="F990" s="508"/>
      <c r="G990" s="508"/>
      <c r="H990" s="508">
        <f t="shared" si="94"/>
        <v>0</v>
      </c>
      <c r="I990" s="508">
        <f t="shared" si="93"/>
        <v>0</v>
      </c>
      <c r="J990" s="508"/>
      <c r="K990" s="508"/>
      <c r="L990" s="508"/>
    </row>
    <row r="991" spans="1:12" s="214" customFormat="1" ht="27">
      <c r="A991" s="656"/>
      <c r="B991" s="659"/>
      <c r="C991" s="470"/>
      <c r="D991" s="225" t="s">
        <v>41</v>
      </c>
      <c r="E991" s="508">
        <v>677.43</v>
      </c>
      <c r="F991" s="508">
        <v>1678.9</v>
      </c>
      <c r="G991" s="508"/>
      <c r="H991" s="508">
        <f t="shared" si="94"/>
        <v>-1678.9</v>
      </c>
      <c r="I991" s="508">
        <f t="shared" si="93"/>
        <v>-677.43</v>
      </c>
      <c r="J991" s="508"/>
      <c r="K991" s="508"/>
      <c r="L991" s="508"/>
    </row>
    <row r="992" spans="1:12" s="214" customFormat="1" ht="27">
      <c r="A992" s="656"/>
      <c r="B992" s="659"/>
      <c r="C992" s="470"/>
      <c r="D992" s="225" t="s">
        <v>227</v>
      </c>
      <c r="E992" s="508"/>
      <c r="F992" s="508"/>
      <c r="G992" s="508"/>
      <c r="H992" s="508">
        <f t="shared" si="94"/>
        <v>0</v>
      </c>
      <c r="I992" s="508">
        <f t="shared" si="93"/>
        <v>0</v>
      </c>
      <c r="J992" s="508"/>
      <c r="K992" s="508"/>
      <c r="L992" s="508"/>
    </row>
    <row r="993" spans="1:12" s="214" customFormat="1" ht="14.25">
      <c r="A993" s="656"/>
      <c r="B993" s="659"/>
      <c r="C993" s="470">
        <v>4214</v>
      </c>
      <c r="D993" s="224" t="s">
        <v>42</v>
      </c>
      <c r="E993" s="508">
        <v>85740.23</v>
      </c>
      <c r="F993" s="508">
        <v>61866.7</v>
      </c>
      <c r="G993" s="508">
        <v>80786.2</v>
      </c>
      <c r="H993" s="508">
        <f t="shared" si="94"/>
        <v>18919.5</v>
      </c>
      <c r="I993" s="508">
        <f t="shared" si="93"/>
        <v>-4954.0299999999988</v>
      </c>
      <c r="J993" s="508"/>
      <c r="K993" s="508">
        <v>80786.2</v>
      </c>
      <c r="L993" s="508">
        <v>80786.2</v>
      </c>
    </row>
    <row r="994" spans="1:12" s="212" customFormat="1" ht="23.25" customHeight="1">
      <c r="A994" s="656"/>
      <c r="B994" s="659"/>
      <c r="C994" s="470">
        <v>4215</v>
      </c>
      <c r="D994" s="224" t="s">
        <v>43</v>
      </c>
      <c r="E994" s="508"/>
      <c r="F994" s="508"/>
      <c r="G994" s="508"/>
      <c r="H994" s="508">
        <f t="shared" si="94"/>
        <v>0</v>
      </c>
      <c r="I994" s="508">
        <f t="shared" si="93"/>
        <v>0</v>
      </c>
      <c r="J994" s="508"/>
      <c r="K994" s="508"/>
      <c r="L994" s="508"/>
    </row>
    <row r="995" spans="1:12" s="146" customFormat="1" ht="28.5">
      <c r="A995" s="656"/>
      <c r="B995" s="659"/>
      <c r="C995" s="470">
        <v>4216</v>
      </c>
      <c r="D995" s="224" t="s">
        <v>44</v>
      </c>
      <c r="E995" s="508"/>
      <c r="F995" s="508"/>
      <c r="G995" s="508"/>
      <c r="H995" s="508">
        <f t="shared" si="94"/>
        <v>0</v>
      </c>
      <c r="I995" s="508">
        <f t="shared" si="93"/>
        <v>0</v>
      </c>
      <c r="J995" s="508"/>
      <c r="K995" s="508"/>
      <c r="L995" s="508"/>
    </row>
    <row r="996" spans="1:12" s="146" customFormat="1" ht="14.25">
      <c r="A996" s="656"/>
      <c r="B996" s="659"/>
      <c r="C996" s="470">
        <v>4217</v>
      </c>
      <c r="D996" s="224" t="s">
        <v>45</v>
      </c>
      <c r="E996" s="508"/>
      <c r="F996" s="508"/>
      <c r="G996" s="508"/>
      <c r="H996" s="508">
        <f t="shared" si="94"/>
        <v>0</v>
      </c>
      <c r="I996" s="508">
        <f t="shared" si="93"/>
        <v>0</v>
      </c>
      <c r="J996" s="508"/>
      <c r="K996" s="508"/>
      <c r="L996" s="508"/>
    </row>
    <row r="997" spans="1:12" s="146" customFormat="1" ht="28.5">
      <c r="A997" s="656"/>
      <c r="B997" s="659"/>
      <c r="C997" s="472"/>
      <c r="D997" s="426" t="s">
        <v>356</v>
      </c>
      <c r="E997" s="548">
        <f>E999+E1000</f>
        <v>236</v>
      </c>
      <c r="F997" s="548">
        <f>F999+F1000</f>
        <v>566.4</v>
      </c>
      <c r="G997" s="548">
        <f>G999+G1000</f>
        <v>566.4</v>
      </c>
      <c r="H997" s="548">
        <f t="shared" si="94"/>
        <v>0</v>
      </c>
      <c r="I997" s="548">
        <f t="shared" si="93"/>
        <v>330.4</v>
      </c>
      <c r="J997" s="548"/>
      <c r="K997" s="548">
        <f>K999+K1000</f>
        <v>566.4</v>
      </c>
      <c r="L997" s="548">
        <f>L999+L1000</f>
        <v>566.4</v>
      </c>
    </row>
    <row r="998" spans="1:12" s="146" customFormat="1">
      <c r="A998" s="656"/>
      <c r="B998" s="659"/>
      <c r="C998" s="470"/>
      <c r="D998" s="219" t="s">
        <v>71</v>
      </c>
      <c r="E998" s="509"/>
      <c r="F998" s="509"/>
      <c r="G998" s="509"/>
      <c r="H998" s="509">
        <f t="shared" si="94"/>
        <v>0</v>
      </c>
      <c r="I998" s="509">
        <f t="shared" si="93"/>
        <v>0</v>
      </c>
      <c r="J998" s="509"/>
      <c r="K998" s="509"/>
      <c r="L998" s="509"/>
    </row>
    <row r="999" spans="1:12" s="146" customFormat="1">
      <c r="A999" s="656"/>
      <c r="B999" s="659"/>
      <c r="C999" s="470">
        <v>4221</v>
      </c>
      <c r="D999" s="219" t="s">
        <v>46</v>
      </c>
      <c r="E999" s="509">
        <v>236</v>
      </c>
      <c r="F999" s="509">
        <v>566.4</v>
      </c>
      <c r="G999" s="509">
        <v>566.4</v>
      </c>
      <c r="H999" s="509">
        <f t="shared" si="94"/>
        <v>0</v>
      </c>
      <c r="I999" s="509">
        <f t="shared" si="93"/>
        <v>330.4</v>
      </c>
      <c r="J999" s="509"/>
      <c r="K999" s="509">
        <v>566.4</v>
      </c>
      <c r="L999" s="509">
        <v>566.4</v>
      </c>
    </row>
    <row r="1000" spans="1:12" s="146" customFormat="1" ht="27">
      <c r="A1000" s="656"/>
      <c r="B1000" s="659"/>
      <c r="C1000" s="470">
        <v>4222</v>
      </c>
      <c r="D1000" s="219" t="s">
        <v>47</v>
      </c>
      <c r="E1000" s="509"/>
      <c r="F1000" s="509"/>
      <c r="G1000" s="509"/>
      <c r="H1000" s="509">
        <f t="shared" si="94"/>
        <v>0</v>
      </c>
      <c r="I1000" s="509">
        <f t="shared" si="93"/>
        <v>0</v>
      </c>
      <c r="J1000" s="509"/>
      <c r="K1000" s="509"/>
      <c r="L1000" s="509"/>
    </row>
    <row r="1001" spans="1:12" s="214" customFormat="1" ht="14.25">
      <c r="A1001" s="656"/>
      <c r="B1001" s="659"/>
      <c r="C1001" s="470">
        <v>4231</v>
      </c>
      <c r="D1001" s="220" t="s">
        <v>48</v>
      </c>
      <c r="E1001" s="509">
        <v>3011.84</v>
      </c>
      <c r="F1001" s="509">
        <v>3258.8</v>
      </c>
      <c r="G1001" s="509">
        <v>3800</v>
      </c>
      <c r="H1001" s="509">
        <f t="shared" si="94"/>
        <v>541.19999999999982</v>
      </c>
      <c r="I1001" s="509">
        <f t="shared" si="93"/>
        <v>788.15999999999985</v>
      </c>
      <c r="J1001" s="509"/>
      <c r="K1001" s="509">
        <v>3800</v>
      </c>
      <c r="L1001" s="509">
        <v>3800</v>
      </c>
    </row>
    <row r="1002" spans="1:12" s="214" customFormat="1" ht="16.5">
      <c r="A1002" s="656"/>
      <c r="B1002" s="659"/>
      <c r="C1002" s="470">
        <v>4232</v>
      </c>
      <c r="D1002" s="220" t="s">
        <v>49</v>
      </c>
      <c r="E1002" s="509"/>
      <c r="F1002" s="509"/>
      <c r="G1002" s="509"/>
      <c r="H1002" s="509">
        <f t="shared" si="94"/>
        <v>0</v>
      </c>
      <c r="I1002" s="509">
        <f t="shared" si="93"/>
        <v>0</v>
      </c>
      <c r="J1002" s="549"/>
      <c r="K1002" s="509"/>
      <c r="L1002" s="509"/>
    </row>
    <row r="1003" spans="1:12" s="214" customFormat="1" ht="28.5">
      <c r="A1003" s="656"/>
      <c r="B1003" s="659"/>
      <c r="C1003" s="470">
        <v>4233</v>
      </c>
      <c r="D1003" s="220" t="s">
        <v>322</v>
      </c>
      <c r="E1003" s="509"/>
      <c r="F1003" s="509"/>
      <c r="G1003" s="509"/>
      <c r="H1003" s="509">
        <f t="shared" si="94"/>
        <v>0</v>
      </c>
      <c r="I1003" s="509">
        <f t="shared" si="93"/>
        <v>0</v>
      </c>
      <c r="J1003" s="549"/>
      <c r="K1003" s="509"/>
      <c r="L1003" s="509"/>
    </row>
    <row r="1004" spans="1:12" s="214" customFormat="1" ht="14.25">
      <c r="A1004" s="656"/>
      <c r="B1004" s="659"/>
      <c r="C1004" s="470">
        <v>4234</v>
      </c>
      <c r="D1004" s="220" t="s">
        <v>50</v>
      </c>
      <c r="E1004" s="508"/>
      <c r="F1004" s="508"/>
      <c r="G1004" s="508"/>
      <c r="H1004" s="508">
        <f t="shared" si="94"/>
        <v>0</v>
      </c>
      <c r="I1004" s="508">
        <f t="shared" si="93"/>
        <v>0</v>
      </c>
      <c r="J1004" s="508"/>
      <c r="K1004" s="508"/>
      <c r="L1004" s="508"/>
    </row>
    <row r="1005" spans="1:12" s="212" customFormat="1" ht="14.25">
      <c r="A1005" s="656"/>
      <c r="B1005" s="659"/>
      <c r="C1005" s="470">
        <v>4235</v>
      </c>
      <c r="D1005" s="220" t="s">
        <v>51</v>
      </c>
      <c r="E1005" s="508">
        <v>130</v>
      </c>
      <c r="F1005" s="508">
        <v>675</v>
      </c>
      <c r="G1005" s="508">
        <v>750</v>
      </c>
      <c r="H1005" s="508">
        <f t="shared" si="94"/>
        <v>75</v>
      </c>
      <c r="I1005" s="508">
        <f t="shared" si="93"/>
        <v>620</v>
      </c>
      <c r="J1005" s="508"/>
      <c r="K1005" s="508">
        <v>750</v>
      </c>
      <c r="L1005" s="508">
        <v>750</v>
      </c>
    </row>
    <row r="1006" spans="1:12" s="214" customFormat="1" ht="28.5">
      <c r="A1006" s="656"/>
      <c r="B1006" s="659"/>
      <c r="C1006" s="470">
        <v>4236</v>
      </c>
      <c r="D1006" s="220" t="s">
        <v>52</v>
      </c>
      <c r="E1006" s="508"/>
      <c r="F1006" s="508"/>
      <c r="G1006" s="508"/>
      <c r="H1006" s="508">
        <f t="shared" si="94"/>
        <v>0</v>
      </c>
      <c r="I1006" s="508">
        <f t="shared" si="93"/>
        <v>0</v>
      </c>
      <c r="J1006" s="508"/>
      <c r="K1006" s="508"/>
      <c r="L1006" s="508"/>
    </row>
    <row r="1007" spans="1:12" s="212" customFormat="1" ht="14.25">
      <c r="A1007" s="656"/>
      <c r="B1007" s="659"/>
      <c r="C1007" s="470">
        <v>4237</v>
      </c>
      <c r="D1007" s="220" t="s">
        <v>53</v>
      </c>
      <c r="E1007" s="508"/>
      <c r="F1007" s="508"/>
      <c r="G1007" s="508"/>
      <c r="H1007" s="508">
        <f t="shared" si="94"/>
        <v>0</v>
      </c>
      <c r="I1007" s="508">
        <f t="shared" si="93"/>
        <v>0</v>
      </c>
      <c r="J1007" s="508"/>
      <c r="K1007" s="508"/>
      <c r="L1007" s="508"/>
    </row>
    <row r="1008" spans="1:12" s="212" customFormat="1" ht="28.5">
      <c r="A1008" s="656"/>
      <c r="B1008" s="659"/>
      <c r="C1008" s="470">
        <v>4239</v>
      </c>
      <c r="D1008" s="218" t="s">
        <v>54</v>
      </c>
      <c r="E1008" s="510"/>
      <c r="F1008" s="510"/>
      <c r="G1008" s="510"/>
      <c r="H1008" s="510">
        <f t="shared" si="94"/>
        <v>0</v>
      </c>
      <c r="I1008" s="510">
        <f t="shared" ref="I1008:I1039" si="95">G1008-E1008</f>
        <v>0</v>
      </c>
      <c r="J1008" s="510"/>
      <c r="K1008" s="510"/>
      <c r="L1008" s="510"/>
    </row>
    <row r="1009" spans="1:12" s="212" customFormat="1" ht="14.25">
      <c r="A1009" s="656"/>
      <c r="B1009" s="659"/>
      <c r="C1009" s="470">
        <v>4241</v>
      </c>
      <c r="D1009" s="220" t="s">
        <v>55</v>
      </c>
      <c r="E1009" s="508">
        <v>351.08</v>
      </c>
      <c r="F1009" s="508">
        <v>351.1</v>
      </c>
      <c r="G1009" s="508"/>
      <c r="H1009" s="508">
        <f t="shared" si="94"/>
        <v>-351.1</v>
      </c>
      <c r="I1009" s="508">
        <f t="shared" si="95"/>
        <v>-351.08</v>
      </c>
      <c r="J1009" s="508"/>
      <c r="K1009" s="508"/>
      <c r="L1009" s="508"/>
    </row>
    <row r="1010" spans="1:12" s="212" customFormat="1" ht="28.5">
      <c r="A1010" s="656"/>
      <c r="B1010" s="659"/>
      <c r="C1010" s="470">
        <v>4251</v>
      </c>
      <c r="D1010" s="218" t="s">
        <v>56</v>
      </c>
      <c r="E1010" s="510"/>
      <c r="F1010" s="510"/>
      <c r="G1010" s="510"/>
      <c r="H1010" s="510">
        <f t="shared" si="94"/>
        <v>0</v>
      </c>
      <c r="I1010" s="510">
        <f t="shared" si="95"/>
        <v>0</v>
      </c>
      <c r="J1010" s="510"/>
      <c r="K1010" s="510"/>
      <c r="L1010" s="510"/>
    </row>
    <row r="1011" spans="1:12" s="212" customFormat="1" ht="28.5">
      <c r="A1011" s="656"/>
      <c r="B1011" s="659"/>
      <c r="C1011" s="472">
        <v>4252</v>
      </c>
      <c r="D1011" s="426" t="s">
        <v>57</v>
      </c>
      <c r="E1011" s="548">
        <f>E1013+E1014</f>
        <v>0</v>
      </c>
      <c r="F1011" s="548">
        <f>F1013+F1014</f>
        <v>0</v>
      </c>
      <c r="G1011" s="548">
        <f>G1013+G1014</f>
        <v>0</v>
      </c>
      <c r="H1011" s="548">
        <f t="shared" si="94"/>
        <v>0</v>
      </c>
      <c r="I1011" s="548">
        <f t="shared" si="95"/>
        <v>0</v>
      </c>
      <c r="J1011" s="548"/>
      <c r="K1011" s="548">
        <f>K1013+K1014</f>
        <v>0</v>
      </c>
      <c r="L1011" s="548">
        <f>L1013+L1014</f>
        <v>0</v>
      </c>
    </row>
    <row r="1012" spans="1:12" s="212" customFormat="1">
      <c r="A1012" s="656"/>
      <c r="B1012" s="659"/>
      <c r="C1012" s="470"/>
      <c r="D1012" s="219" t="s">
        <v>71</v>
      </c>
      <c r="E1012" s="510"/>
      <c r="F1012" s="510"/>
      <c r="G1012" s="510"/>
      <c r="H1012" s="510">
        <f t="shared" si="94"/>
        <v>0</v>
      </c>
      <c r="I1012" s="510">
        <f t="shared" si="95"/>
        <v>0</v>
      </c>
      <c r="J1012" s="510"/>
      <c r="K1012" s="510"/>
      <c r="L1012" s="510"/>
    </row>
    <row r="1013" spans="1:12" s="214" customFormat="1" ht="27">
      <c r="A1013" s="656"/>
      <c r="B1013" s="659"/>
      <c r="C1013" s="470"/>
      <c r="D1013" s="226" t="s">
        <v>58</v>
      </c>
      <c r="E1013" s="510"/>
      <c r="F1013" s="510"/>
      <c r="G1013" s="510"/>
      <c r="H1013" s="510">
        <f t="shared" si="94"/>
        <v>0</v>
      </c>
      <c r="I1013" s="510">
        <f t="shared" si="95"/>
        <v>0</v>
      </c>
      <c r="J1013" s="510"/>
      <c r="K1013" s="510"/>
      <c r="L1013" s="510"/>
    </row>
    <row r="1014" spans="1:12" s="214" customFormat="1" ht="27">
      <c r="A1014" s="656"/>
      <c r="B1014" s="659"/>
      <c r="C1014" s="470"/>
      <c r="D1014" s="226" t="s">
        <v>59</v>
      </c>
      <c r="E1014" s="510"/>
      <c r="F1014" s="510"/>
      <c r="G1014" s="510"/>
      <c r="H1014" s="510">
        <f t="shared" si="94"/>
        <v>0</v>
      </c>
      <c r="I1014" s="510">
        <f t="shared" si="95"/>
        <v>0</v>
      </c>
      <c r="J1014" s="510"/>
      <c r="K1014" s="510"/>
      <c r="L1014" s="510"/>
    </row>
    <row r="1015" spans="1:12" s="214" customFormat="1" ht="14.25">
      <c r="A1015" s="656"/>
      <c r="B1015" s="659"/>
      <c r="C1015" s="472">
        <v>4261</v>
      </c>
      <c r="D1015" s="426" t="s">
        <v>60</v>
      </c>
      <c r="E1015" s="548">
        <f>E1017+E1018</f>
        <v>0</v>
      </c>
      <c r="F1015" s="548">
        <f>F1017+F1018</f>
        <v>0</v>
      </c>
      <c r="G1015" s="548">
        <f>G1017+G1018</f>
        <v>0</v>
      </c>
      <c r="H1015" s="548">
        <f t="shared" si="94"/>
        <v>0</v>
      </c>
      <c r="I1015" s="548">
        <f t="shared" si="95"/>
        <v>0</v>
      </c>
      <c r="J1015" s="548"/>
      <c r="K1015" s="548">
        <f>K1017+K1018</f>
        <v>0</v>
      </c>
      <c r="L1015" s="548">
        <f>L1017+L1018</f>
        <v>0</v>
      </c>
    </row>
    <row r="1016" spans="1:12" s="214" customFormat="1">
      <c r="A1016" s="656"/>
      <c r="B1016" s="659"/>
      <c r="C1016" s="470"/>
      <c r="D1016" s="219" t="s">
        <v>71</v>
      </c>
      <c r="E1016" s="508"/>
      <c r="F1016" s="508"/>
      <c r="G1016" s="508"/>
      <c r="H1016" s="508">
        <f t="shared" si="94"/>
        <v>0</v>
      </c>
      <c r="I1016" s="508">
        <f t="shared" si="95"/>
        <v>0</v>
      </c>
      <c r="J1016" s="508"/>
      <c r="K1016" s="508"/>
      <c r="L1016" s="508"/>
    </row>
    <row r="1017" spans="1:12" s="214" customFormat="1">
      <c r="A1017" s="656"/>
      <c r="B1017" s="659"/>
      <c r="C1017" s="470"/>
      <c r="D1017" s="219" t="s">
        <v>61</v>
      </c>
      <c r="E1017" s="508"/>
      <c r="F1017" s="508"/>
      <c r="G1017" s="508"/>
      <c r="H1017" s="508">
        <f t="shared" si="94"/>
        <v>0</v>
      </c>
      <c r="I1017" s="508">
        <f t="shared" si="95"/>
        <v>0</v>
      </c>
      <c r="J1017" s="508"/>
      <c r="K1017" s="508"/>
      <c r="L1017" s="508"/>
    </row>
    <row r="1018" spans="1:12" s="214" customFormat="1">
      <c r="A1018" s="656"/>
      <c r="B1018" s="659"/>
      <c r="C1018" s="470"/>
      <c r="D1018" s="219" t="s">
        <v>62</v>
      </c>
      <c r="E1018" s="508"/>
      <c r="F1018" s="508"/>
      <c r="G1018" s="508"/>
      <c r="H1018" s="508">
        <f t="shared" si="94"/>
        <v>0</v>
      </c>
      <c r="I1018" s="508">
        <f t="shared" si="95"/>
        <v>0</v>
      </c>
      <c r="J1018" s="508"/>
      <c r="K1018" s="508"/>
      <c r="L1018" s="508"/>
    </row>
    <row r="1019" spans="1:12" s="214" customFormat="1" ht="14.25">
      <c r="A1019" s="656"/>
      <c r="B1019" s="659"/>
      <c r="C1019" s="470">
        <v>4262</v>
      </c>
      <c r="D1019" s="220" t="s">
        <v>288</v>
      </c>
      <c r="E1019" s="508"/>
      <c r="F1019" s="508"/>
      <c r="G1019" s="508"/>
      <c r="H1019" s="508">
        <f t="shared" si="94"/>
        <v>0</v>
      </c>
      <c r="I1019" s="508">
        <f t="shared" si="95"/>
        <v>0</v>
      </c>
      <c r="J1019" s="508"/>
      <c r="K1019" s="508"/>
      <c r="L1019" s="508"/>
    </row>
    <row r="1020" spans="1:12" s="214" customFormat="1" ht="14.25">
      <c r="A1020" s="656"/>
      <c r="B1020" s="659"/>
      <c r="C1020" s="470">
        <v>4264</v>
      </c>
      <c r="D1020" s="220" t="s">
        <v>287</v>
      </c>
      <c r="E1020" s="508"/>
      <c r="F1020" s="508"/>
      <c r="G1020" s="508"/>
      <c r="H1020" s="508">
        <f t="shared" si="94"/>
        <v>0</v>
      </c>
      <c r="I1020" s="508">
        <f t="shared" si="95"/>
        <v>0</v>
      </c>
      <c r="J1020" s="508"/>
      <c r="K1020" s="508"/>
      <c r="L1020" s="508"/>
    </row>
    <row r="1021" spans="1:12" s="214" customFormat="1" ht="22.5" customHeight="1">
      <c r="A1021" s="656"/>
      <c r="B1021" s="659"/>
      <c r="C1021" s="473">
        <v>4266</v>
      </c>
      <c r="D1021" s="454" t="s">
        <v>363</v>
      </c>
      <c r="E1021" s="508"/>
      <c r="F1021" s="508"/>
      <c r="G1021" s="508"/>
      <c r="H1021" s="508">
        <f t="shared" si="94"/>
        <v>0</v>
      </c>
      <c r="I1021" s="508">
        <f t="shared" si="95"/>
        <v>0</v>
      </c>
      <c r="J1021" s="508"/>
      <c r="K1021" s="508"/>
      <c r="L1021" s="508"/>
    </row>
    <row r="1022" spans="1:12" s="214" customFormat="1" ht="28.5">
      <c r="A1022" s="656"/>
      <c r="B1022" s="659"/>
      <c r="C1022" s="470">
        <v>4267</v>
      </c>
      <c r="D1022" s="220" t="s">
        <v>289</v>
      </c>
      <c r="E1022" s="508"/>
      <c r="F1022" s="508"/>
      <c r="G1022" s="508"/>
      <c r="H1022" s="508">
        <f t="shared" si="94"/>
        <v>0</v>
      </c>
      <c r="I1022" s="508">
        <f t="shared" si="95"/>
        <v>0</v>
      </c>
      <c r="J1022" s="508"/>
      <c r="K1022" s="508"/>
      <c r="L1022" s="508"/>
    </row>
    <row r="1023" spans="1:12" s="214" customFormat="1" ht="14.25">
      <c r="A1023" s="656"/>
      <c r="B1023" s="659"/>
      <c r="C1023" s="470">
        <v>4269</v>
      </c>
      <c r="D1023" s="220" t="s">
        <v>63</v>
      </c>
      <c r="E1023" s="508"/>
      <c r="F1023" s="508"/>
      <c r="G1023" s="508"/>
      <c r="H1023" s="508">
        <f t="shared" si="94"/>
        <v>0</v>
      </c>
      <c r="I1023" s="508">
        <f t="shared" si="95"/>
        <v>0</v>
      </c>
      <c r="J1023" s="508"/>
      <c r="K1023" s="508"/>
      <c r="L1023" s="508"/>
    </row>
    <row r="1024" spans="1:12" s="214" customFormat="1" ht="42.75">
      <c r="A1024" s="656"/>
      <c r="B1024" s="659"/>
      <c r="C1024" s="470">
        <v>4511</v>
      </c>
      <c r="D1024" s="218" t="s">
        <v>64</v>
      </c>
      <c r="E1024" s="508"/>
      <c r="F1024" s="508"/>
      <c r="G1024" s="508"/>
      <c r="H1024" s="508">
        <f t="shared" si="94"/>
        <v>0</v>
      </c>
      <c r="I1024" s="508">
        <f t="shared" si="95"/>
        <v>0</v>
      </c>
      <c r="J1024" s="508"/>
      <c r="K1024" s="508"/>
      <c r="L1024" s="508"/>
    </row>
    <row r="1025" spans="1:12" s="216" customFormat="1" ht="42.75">
      <c r="A1025" s="656"/>
      <c r="B1025" s="659"/>
      <c r="C1025" s="470">
        <v>4621</v>
      </c>
      <c r="D1025" s="218" t="s">
        <v>65</v>
      </c>
      <c r="E1025" s="508"/>
      <c r="F1025" s="508"/>
      <c r="G1025" s="508"/>
      <c r="H1025" s="508">
        <f t="shared" si="94"/>
        <v>0</v>
      </c>
      <c r="I1025" s="508">
        <f t="shared" si="95"/>
        <v>0</v>
      </c>
      <c r="J1025" s="550"/>
      <c r="K1025" s="508"/>
      <c r="L1025" s="508"/>
    </row>
    <row r="1026" spans="1:12" s="216" customFormat="1" ht="42.75">
      <c r="A1026" s="656"/>
      <c r="B1026" s="659"/>
      <c r="C1026" s="470">
        <v>4631</v>
      </c>
      <c r="D1026" s="218" t="s">
        <v>321</v>
      </c>
      <c r="E1026" s="508"/>
      <c r="F1026" s="508"/>
      <c r="G1026" s="508"/>
      <c r="H1026" s="508">
        <f t="shared" si="94"/>
        <v>0</v>
      </c>
      <c r="I1026" s="508">
        <f t="shared" si="95"/>
        <v>0</v>
      </c>
      <c r="J1026" s="550"/>
      <c r="K1026" s="508"/>
      <c r="L1026" s="508"/>
    </row>
    <row r="1027" spans="1:12" s="216" customFormat="1" ht="21.75" customHeight="1">
      <c r="A1027" s="656"/>
      <c r="B1027" s="659"/>
      <c r="C1027" s="470">
        <v>4632</v>
      </c>
      <c r="D1027" s="218" t="s">
        <v>231</v>
      </c>
      <c r="E1027" s="508"/>
      <c r="F1027" s="508"/>
      <c r="G1027" s="508"/>
      <c r="H1027" s="508">
        <f t="shared" si="94"/>
        <v>0</v>
      </c>
      <c r="I1027" s="508">
        <f t="shared" si="95"/>
        <v>0</v>
      </c>
      <c r="J1027" s="508"/>
      <c r="K1027" s="508"/>
      <c r="L1027" s="508"/>
    </row>
    <row r="1028" spans="1:12" s="216" customFormat="1" ht="48.75" customHeight="1">
      <c r="A1028" s="656"/>
      <c r="B1028" s="659"/>
      <c r="C1028" s="473">
        <v>4638</v>
      </c>
      <c r="D1028" s="454" t="s">
        <v>364</v>
      </c>
      <c r="E1028" s="508"/>
      <c r="F1028" s="508"/>
      <c r="G1028" s="508"/>
      <c r="H1028" s="508">
        <f t="shared" si="94"/>
        <v>0</v>
      </c>
      <c r="I1028" s="508">
        <f t="shared" si="95"/>
        <v>0</v>
      </c>
      <c r="J1028" s="508"/>
      <c r="K1028" s="508"/>
      <c r="L1028" s="508"/>
    </row>
    <row r="1029" spans="1:12" s="216" customFormat="1" ht="14.25">
      <c r="A1029" s="656"/>
      <c r="B1029" s="659"/>
      <c r="C1029" s="470" t="s">
        <v>327</v>
      </c>
      <c r="D1029" s="218" t="s">
        <v>328</v>
      </c>
      <c r="E1029" s="508"/>
      <c r="F1029" s="508"/>
      <c r="G1029" s="508"/>
      <c r="H1029" s="508">
        <f t="shared" si="94"/>
        <v>0</v>
      </c>
      <c r="I1029" s="508">
        <f t="shared" si="95"/>
        <v>0</v>
      </c>
      <c r="J1029" s="508"/>
      <c r="K1029" s="508"/>
      <c r="L1029" s="508"/>
    </row>
    <row r="1030" spans="1:12" s="216" customFormat="1" ht="14.25">
      <c r="A1030" s="656"/>
      <c r="B1030" s="659"/>
      <c r="C1030" s="470">
        <v>4729</v>
      </c>
      <c r="D1030" s="220" t="s">
        <v>66</v>
      </c>
      <c r="E1030" s="508">
        <v>987.11</v>
      </c>
      <c r="F1030" s="508">
        <v>3360</v>
      </c>
      <c r="G1030" s="508">
        <v>1680</v>
      </c>
      <c r="H1030" s="508">
        <f t="shared" si="94"/>
        <v>-1680</v>
      </c>
      <c r="I1030" s="508">
        <f t="shared" si="95"/>
        <v>692.89</v>
      </c>
      <c r="J1030" s="551"/>
      <c r="K1030" s="508">
        <v>1680</v>
      </c>
      <c r="L1030" s="508">
        <v>1680</v>
      </c>
    </row>
    <row r="1031" spans="1:12" s="216" customFormat="1" ht="14.25">
      <c r="A1031" s="656"/>
      <c r="B1031" s="659"/>
      <c r="C1031" s="470">
        <v>4822</v>
      </c>
      <c r="D1031" s="220" t="s">
        <v>67</v>
      </c>
      <c r="E1031" s="551"/>
      <c r="F1031" s="551"/>
      <c r="G1031" s="508"/>
      <c r="H1031" s="508">
        <f t="shared" si="94"/>
        <v>0</v>
      </c>
      <c r="I1031" s="508">
        <f t="shared" si="95"/>
        <v>0</v>
      </c>
      <c r="J1031" s="551"/>
      <c r="K1031" s="508"/>
      <c r="L1031" s="508"/>
    </row>
    <row r="1032" spans="1:12" s="216" customFormat="1" ht="14.25">
      <c r="A1032" s="656"/>
      <c r="B1032" s="659"/>
      <c r="C1032" s="472">
        <v>4823</v>
      </c>
      <c r="D1032" s="426" t="s">
        <v>68</v>
      </c>
      <c r="E1032" s="548">
        <f>E1034+E1035+E1036</f>
        <v>709.88</v>
      </c>
      <c r="F1032" s="548">
        <f>F1034+F1035+F1036</f>
        <v>1858.2</v>
      </c>
      <c r="G1032" s="548">
        <f>G1034+G1035+G1036</f>
        <v>1291.1119999999996</v>
      </c>
      <c r="H1032" s="548">
        <f t="shared" si="94"/>
        <v>-567.08800000000042</v>
      </c>
      <c r="I1032" s="548">
        <f t="shared" si="95"/>
        <v>581.23199999999963</v>
      </c>
      <c r="J1032" s="548"/>
      <c r="K1032" s="548">
        <f>K1034+K1035+K1036</f>
        <v>1291.1119999999996</v>
      </c>
      <c r="L1032" s="548">
        <f>L1034+L1035+L1036</f>
        <v>1291.1119999999996</v>
      </c>
    </row>
    <row r="1033" spans="1:12" s="216" customFormat="1" ht="14.25">
      <c r="A1033" s="656"/>
      <c r="B1033" s="659"/>
      <c r="C1033" s="470"/>
      <c r="D1033" s="219" t="s">
        <v>71</v>
      </c>
      <c r="E1033" s="551"/>
      <c r="F1033" s="551"/>
      <c r="G1033" s="508"/>
      <c r="H1033" s="508">
        <f t="shared" si="94"/>
        <v>0</v>
      </c>
      <c r="I1033" s="508">
        <f t="shared" si="95"/>
        <v>0</v>
      </c>
      <c r="J1033" s="551"/>
      <c r="K1033" s="508"/>
      <c r="L1033" s="508"/>
    </row>
    <row r="1034" spans="1:12" s="214" customFormat="1" ht="27">
      <c r="A1034" s="656"/>
      <c r="B1034" s="659"/>
      <c r="C1034" s="470"/>
      <c r="D1034" s="219" t="s">
        <v>230</v>
      </c>
      <c r="E1034" s="510">
        <v>8.14</v>
      </c>
      <c r="F1034" s="508">
        <v>11.3</v>
      </c>
      <c r="G1034" s="508">
        <v>11.3</v>
      </c>
      <c r="H1034" s="508">
        <f t="shared" si="94"/>
        <v>0</v>
      </c>
      <c r="I1034" s="508">
        <f t="shared" si="95"/>
        <v>3.16</v>
      </c>
      <c r="J1034" s="551"/>
      <c r="K1034" s="508">
        <v>11.3</v>
      </c>
      <c r="L1034" s="508">
        <v>11.3</v>
      </c>
    </row>
    <row r="1035" spans="1:12" ht="27.95" customHeight="1">
      <c r="A1035" s="656"/>
      <c r="B1035" s="659"/>
      <c r="C1035" s="470"/>
      <c r="D1035" s="219" t="s">
        <v>228</v>
      </c>
      <c r="E1035" s="510">
        <v>691.74</v>
      </c>
      <c r="F1035" s="508">
        <v>1785.4</v>
      </c>
      <c r="G1035" s="508">
        <v>1058.7119999999998</v>
      </c>
      <c r="H1035" s="508">
        <f t="shared" si="94"/>
        <v>-726.68800000000033</v>
      </c>
      <c r="I1035" s="508">
        <f t="shared" si="95"/>
        <v>366.97199999999975</v>
      </c>
      <c r="J1035" s="551"/>
      <c r="K1035" s="508">
        <v>1058.7119999999998</v>
      </c>
      <c r="L1035" s="508">
        <v>1058.7119999999998</v>
      </c>
    </row>
    <row r="1036" spans="1:12" ht="14.25">
      <c r="A1036" s="656"/>
      <c r="B1036" s="659"/>
      <c r="C1036" s="470"/>
      <c r="D1036" s="219" t="s">
        <v>229</v>
      </c>
      <c r="E1036" s="595">
        <v>10</v>
      </c>
      <c r="F1036" s="551">
        <v>61.5</v>
      </c>
      <c r="G1036" s="508">
        <v>221.1</v>
      </c>
      <c r="H1036" s="508">
        <f t="shared" si="94"/>
        <v>159.6</v>
      </c>
      <c r="I1036" s="508">
        <f t="shared" si="95"/>
        <v>211.1</v>
      </c>
      <c r="J1036" s="551"/>
      <c r="K1036" s="508">
        <v>221.1</v>
      </c>
      <c r="L1036" s="508">
        <v>221.1</v>
      </c>
    </row>
    <row r="1037" spans="1:12" ht="31.5" customHeight="1">
      <c r="A1037" s="656"/>
      <c r="B1037" s="659"/>
      <c r="C1037" s="473" t="s">
        <v>362</v>
      </c>
      <c r="D1037" s="454" t="s">
        <v>384</v>
      </c>
      <c r="E1037" s="551"/>
      <c r="F1037" s="551"/>
      <c r="G1037" s="508"/>
      <c r="H1037" s="508">
        <f t="shared" si="94"/>
        <v>0</v>
      </c>
      <c r="I1037" s="508">
        <f t="shared" si="95"/>
        <v>0</v>
      </c>
      <c r="J1037" s="551"/>
      <c r="K1037" s="551"/>
      <c r="L1037" s="551"/>
    </row>
    <row r="1038" spans="1:12" s="229" customFormat="1" ht="14.25">
      <c r="A1038" s="656"/>
      <c r="B1038" s="659"/>
      <c r="C1038" s="470">
        <v>4861</v>
      </c>
      <c r="D1038" s="220" t="s">
        <v>69</v>
      </c>
      <c r="E1038" s="551"/>
      <c r="F1038" s="551"/>
      <c r="G1038" s="508"/>
      <c r="H1038" s="508">
        <f t="shared" si="94"/>
        <v>0</v>
      </c>
      <c r="I1038" s="508">
        <f t="shared" si="95"/>
        <v>0</v>
      </c>
      <c r="J1038" s="551"/>
      <c r="K1038" s="551"/>
      <c r="L1038" s="551"/>
    </row>
    <row r="1039" spans="1:12" ht="14.25">
      <c r="A1039" s="657"/>
      <c r="B1039" s="660"/>
      <c r="C1039" s="470">
        <v>4891</v>
      </c>
      <c r="D1039" s="220" t="s">
        <v>70</v>
      </c>
      <c r="E1039" s="508"/>
      <c r="F1039" s="508"/>
      <c r="G1039" s="508"/>
      <c r="H1039" s="508">
        <f t="shared" si="94"/>
        <v>0</v>
      </c>
      <c r="I1039" s="508">
        <f t="shared" si="95"/>
        <v>0</v>
      </c>
      <c r="J1039" s="508"/>
      <c r="K1039" s="508"/>
      <c r="L1039" s="508"/>
    </row>
    <row r="1040" spans="1:12" s="25" customFormat="1" ht="28.5">
      <c r="A1040" s="651" t="s">
        <v>378</v>
      </c>
      <c r="B1040" s="651"/>
      <c r="C1040" s="230"/>
      <c r="D1040" s="34" t="s">
        <v>72</v>
      </c>
      <c r="E1040" s="552">
        <f>SUM(E1042:E1049)</f>
        <v>0</v>
      </c>
      <c r="F1040" s="552">
        <f>SUM(F1042:F1049)</f>
        <v>0</v>
      </c>
      <c r="G1040" s="552">
        <f>SUM(G1042:G1049)</f>
        <v>0</v>
      </c>
      <c r="H1040" s="552">
        <f t="shared" si="94"/>
        <v>0</v>
      </c>
      <c r="I1040" s="552">
        <f>+I1046+I1047+I1048+I1049</f>
        <v>0</v>
      </c>
      <c r="J1040" s="552"/>
      <c r="K1040" s="552">
        <f>SUM(K1042:K1049)</f>
        <v>0</v>
      </c>
      <c r="L1040" s="552">
        <f>SUM(L1042:L1049)</f>
        <v>0</v>
      </c>
    </row>
    <row r="1041" spans="1:12" s="18" customFormat="1" ht="23.25" customHeight="1">
      <c r="A1041" s="506" t="s">
        <v>379</v>
      </c>
      <c r="B1041" s="597" t="s">
        <v>380</v>
      </c>
      <c r="C1041" s="231"/>
      <c r="D1041" s="15" t="s">
        <v>71</v>
      </c>
      <c r="E1041" s="553"/>
      <c r="F1041" s="553"/>
      <c r="G1041" s="553"/>
      <c r="H1041" s="553">
        <f t="shared" si="94"/>
        <v>0</v>
      </c>
      <c r="I1041" s="349">
        <f t="shared" ref="I1041:I1054" si="96">G1041-E1041</f>
        <v>0</v>
      </c>
      <c r="J1041" s="553"/>
      <c r="K1041" s="553"/>
      <c r="L1041" s="553"/>
    </row>
    <row r="1042" spans="1:12" s="18" customFormat="1" ht="28.5">
      <c r="A1042" s="652">
        <v>1080</v>
      </c>
      <c r="B1042" s="652">
        <v>11012</v>
      </c>
      <c r="C1042" s="231">
        <v>5111</v>
      </c>
      <c r="D1042" s="16" t="s">
        <v>424</v>
      </c>
      <c r="E1042" s="553"/>
      <c r="F1042" s="553"/>
      <c r="G1042" s="553"/>
      <c r="H1042" s="349">
        <f t="shared" si="94"/>
        <v>0</v>
      </c>
      <c r="I1042" s="349">
        <f t="shared" si="96"/>
        <v>0</v>
      </c>
      <c r="J1042" s="553"/>
      <c r="K1042" s="553"/>
      <c r="L1042" s="553"/>
    </row>
    <row r="1043" spans="1:12" s="18" customFormat="1" ht="28.5">
      <c r="A1043" s="653"/>
      <c r="B1043" s="653"/>
      <c r="C1043" s="231">
        <v>5112</v>
      </c>
      <c r="D1043" s="16" t="s">
        <v>425</v>
      </c>
      <c r="E1043" s="553"/>
      <c r="F1043" s="553"/>
      <c r="G1043" s="553"/>
      <c r="H1043" s="349">
        <f t="shared" si="94"/>
        <v>0</v>
      </c>
      <c r="I1043" s="349">
        <f t="shared" si="96"/>
        <v>0</v>
      </c>
      <c r="J1043" s="553"/>
      <c r="K1043" s="553"/>
      <c r="L1043" s="553"/>
    </row>
    <row r="1044" spans="1:12" s="18" customFormat="1" ht="13.5" customHeight="1">
      <c r="A1044" s="653"/>
      <c r="B1044" s="653"/>
      <c r="C1044" s="231" t="s">
        <v>426</v>
      </c>
      <c r="D1044" s="16" t="s">
        <v>421</v>
      </c>
      <c r="E1044" s="553"/>
      <c r="F1044" s="553"/>
      <c r="G1044" s="553"/>
      <c r="H1044" s="349">
        <f t="shared" si="94"/>
        <v>0</v>
      </c>
      <c r="I1044" s="349">
        <f t="shared" si="96"/>
        <v>0</v>
      </c>
      <c r="J1044" s="553"/>
      <c r="K1044" s="553"/>
      <c r="L1044" s="553"/>
    </row>
    <row r="1045" spans="1:12" s="18" customFormat="1" ht="14.25">
      <c r="A1045" s="653"/>
      <c r="B1045" s="653"/>
      <c r="C1045" s="231">
        <v>5121</v>
      </c>
      <c r="D1045" s="218" t="s">
        <v>73</v>
      </c>
      <c r="E1045" s="553"/>
      <c r="F1045" s="553"/>
      <c r="G1045" s="553"/>
      <c r="H1045" s="349">
        <f t="shared" si="94"/>
        <v>0</v>
      </c>
      <c r="I1045" s="349">
        <f t="shared" si="96"/>
        <v>0</v>
      </c>
      <c r="J1045" s="553"/>
      <c r="K1045" s="553"/>
      <c r="L1045" s="553"/>
    </row>
    <row r="1046" spans="1:12" s="31" customFormat="1" ht="15.75" customHeight="1">
      <c r="A1046" s="653"/>
      <c r="B1046" s="653"/>
      <c r="C1046" s="208">
        <v>5122</v>
      </c>
      <c r="D1046" s="19" t="s">
        <v>74</v>
      </c>
      <c r="E1046" s="554"/>
      <c r="F1046" s="554"/>
      <c r="G1046" s="349"/>
      <c r="H1046" s="349">
        <f t="shared" si="94"/>
        <v>0</v>
      </c>
      <c r="I1046" s="349">
        <f t="shared" si="96"/>
        <v>0</v>
      </c>
      <c r="J1046" s="554"/>
      <c r="K1046" s="349"/>
      <c r="L1046" s="349"/>
    </row>
    <row r="1047" spans="1:12" s="31" customFormat="1" ht="15.75" customHeight="1">
      <c r="A1047" s="653"/>
      <c r="B1047" s="653"/>
      <c r="C1047" s="208">
        <v>5129</v>
      </c>
      <c r="D1047" s="19" t="s">
        <v>75</v>
      </c>
      <c r="E1047" s="554"/>
      <c r="F1047" s="554"/>
      <c r="G1047" s="349"/>
      <c r="H1047" s="349">
        <f t="shared" si="94"/>
        <v>0</v>
      </c>
      <c r="I1047" s="349">
        <f t="shared" si="96"/>
        <v>0</v>
      </c>
      <c r="J1047" s="554"/>
      <c r="K1047" s="349"/>
      <c r="L1047" s="349"/>
    </row>
    <row r="1048" spans="1:12" s="31" customFormat="1" ht="14.25">
      <c r="A1048" s="653"/>
      <c r="B1048" s="653"/>
      <c r="C1048" s="208">
        <v>5132</v>
      </c>
      <c r="D1048" s="19" t="s">
        <v>76</v>
      </c>
      <c r="E1048" s="554"/>
      <c r="F1048" s="554"/>
      <c r="G1048" s="349"/>
      <c r="H1048" s="349">
        <f t="shared" si="94"/>
        <v>0</v>
      </c>
      <c r="I1048" s="349">
        <f t="shared" si="96"/>
        <v>0</v>
      </c>
      <c r="J1048" s="554"/>
      <c r="K1048" s="349"/>
      <c r="L1048" s="349"/>
    </row>
    <row r="1049" spans="1:12" s="31" customFormat="1" ht="15.75" customHeight="1">
      <c r="A1049" s="654"/>
      <c r="B1049" s="654"/>
      <c r="C1049" s="208" t="s">
        <v>427</v>
      </c>
      <c r="D1049" s="19" t="s">
        <v>428</v>
      </c>
      <c r="E1049" s="554"/>
      <c r="F1049" s="554"/>
      <c r="G1049" s="349"/>
      <c r="H1049" s="349">
        <f t="shared" si="94"/>
        <v>0</v>
      </c>
      <c r="I1049" s="349">
        <f t="shared" si="96"/>
        <v>0</v>
      </c>
      <c r="J1049" s="554"/>
      <c r="K1049" s="349"/>
      <c r="L1049" s="349"/>
    </row>
    <row r="1050" spans="1:12" s="146" customFormat="1" ht="14.25" customHeight="1">
      <c r="A1050" s="655" t="s">
        <v>420</v>
      </c>
      <c r="B1050" s="658" t="s">
        <v>518</v>
      </c>
      <c r="C1050" s="464"/>
      <c r="D1050" s="218" t="s">
        <v>232</v>
      </c>
      <c r="E1050" s="555">
        <v>89</v>
      </c>
      <c r="F1050" s="555">
        <v>97</v>
      </c>
      <c r="G1050" s="555">
        <v>97</v>
      </c>
      <c r="H1050" s="555">
        <f>+G1050-F1050</f>
        <v>0</v>
      </c>
      <c r="I1050" s="555">
        <f t="shared" si="96"/>
        <v>8</v>
      </c>
      <c r="J1050" s="555"/>
      <c r="K1050" s="555">
        <v>97</v>
      </c>
      <c r="L1050" s="555">
        <v>97</v>
      </c>
    </row>
    <row r="1051" spans="1:12" s="146" customFormat="1" ht="13.5" customHeight="1">
      <c r="A1051" s="656"/>
      <c r="B1051" s="659"/>
      <c r="C1051" s="465"/>
      <c r="D1051" s="219"/>
      <c r="E1051" s="556"/>
      <c r="F1051" s="556"/>
      <c r="G1051" s="556"/>
      <c r="H1051" s="556">
        <f>+G1051-F1051</f>
        <v>0</v>
      </c>
      <c r="I1051" s="556">
        <f t="shared" si="96"/>
        <v>0</v>
      </c>
      <c r="J1051" s="556"/>
      <c r="K1051" s="556"/>
      <c r="L1051" s="556"/>
    </row>
    <row r="1052" spans="1:12" s="146" customFormat="1" ht="14.25" customHeight="1">
      <c r="A1052" s="656"/>
      <c r="B1052" s="659"/>
      <c r="C1052" s="465"/>
      <c r="D1052" s="220" t="s">
        <v>31</v>
      </c>
      <c r="E1052" s="556">
        <v>1</v>
      </c>
      <c r="F1052" s="556">
        <v>1</v>
      </c>
      <c r="G1052" s="556">
        <v>1</v>
      </c>
      <c r="H1052" s="556">
        <f>+G1052-F1052</f>
        <v>0</v>
      </c>
      <c r="I1052" s="556">
        <f t="shared" si="96"/>
        <v>0</v>
      </c>
      <c r="J1052" s="556"/>
      <c r="K1052" s="556">
        <v>1</v>
      </c>
      <c r="L1052" s="556">
        <v>1</v>
      </c>
    </row>
    <row r="1053" spans="1:12" s="213" customFormat="1" ht="14.25" customHeight="1">
      <c r="A1053" s="656"/>
      <c r="B1053" s="659"/>
      <c r="C1053" s="465"/>
      <c r="D1053" s="219"/>
      <c r="E1053" s="509"/>
      <c r="F1053" s="509"/>
      <c r="G1053" s="509"/>
      <c r="H1053" s="509">
        <f>+G1053-F1053</f>
        <v>0</v>
      </c>
      <c r="I1053" s="509">
        <f t="shared" si="96"/>
        <v>0</v>
      </c>
      <c r="J1053" s="509"/>
      <c r="K1053" s="509"/>
      <c r="L1053" s="509"/>
    </row>
    <row r="1054" spans="1:12" s="212" customFormat="1" ht="14.25" customHeight="1">
      <c r="A1054" s="656"/>
      <c r="B1054" s="659"/>
      <c r="C1054" s="466"/>
      <c r="D1054" s="228" t="s">
        <v>32</v>
      </c>
      <c r="E1054" s="547">
        <f>+E1056+E1120</f>
        <v>484030.76</v>
      </c>
      <c r="F1054" s="547">
        <f>+F1056+F1120</f>
        <v>527820.9</v>
      </c>
      <c r="G1054" s="547">
        <f>+G1056+G1120</f>
        <v>615106.44799999997</v>
      </c>
      <c r="H1054" s="547">
        <f>+G1054-F1054</f>
        <v>87285.547999999952</v>
      </c>
      <c r="I1054" s="547">
        <f t="shared" si="96"/>
        <v>131075.68799999997</v>
      </c>
      <c r="J1054" s="547"/>
      <c r="K1054" s="547">
        <f>+K1056+K1120</f>
        <v>621369.74800000002</v>
      </c>
      <c r="L1054" s="547">
        <f>+L1056+L1120</f>
        <v>625912.94799999997</v>
      </c>
    </row>
    <row r="1055" spans="1:12" s="212" customFormat="1" ht="14.25" customHeight="1">
      <c r="A1055" s="656"/>
      <c r="B1055" s="659"/>
      <c r="C1055" s="467"/>
      <c r="D1055" s="15" t="s">
        <v>330</v>
      </c>
      <c r="E1055" s="509"/>
      <c r="F1055" s="509"/>
      <c r="G1055" s="509"/>
      <c r="H1055" s="547"/>
      <c r="I1055" s="547"/>
      <c r="J1055" s="509"/>
      <c r="K1055" s="509"/>
      <c r="L1055" s="509"/>
    </row>
    <row r="1056" spans="1:12" s="212" customFormat="1" ht="14.25" customHeight="1">
      <c r="A1056" s="656"/>
      <c r="B1056" s="659"/>
      <c r="C1056" s="468"/>
      <c r="D1056" s="221" t="s">
        <v>35</v>
      </c>
      <c r="E1056" s="547">
        <f>E1058+SUM(E1064:E1119)-E1064-E1069-E1077-E1091-E1095-E1112</f>
        <v>484030.76</v>
      </c>
      <c r="F1056" s="547">
        <f>F1058+SUM(F1064:F1119)-F1064-F1069-F1077-F1091-F1095-F1112</f>
        <v>527820.9</v>
      </c>
      <c r="G1056" s="547">
        <f>G1058+SUM(G1064:G1119)-G1064-G1069-G1077-G1091-G1095-G1112</f>
        <v>615106.44799999997</v>
      </c>
      <c r="H1056" s="547">
        <f>+G1056-F1056</f>
        <v>87285.547999999952</v>
      </c>
      <c r="I1056" s="547">
        <f t="shared" ref="I1056:I1087" si="97">G1056-E1056</f>
        <v>131075.68799999997</v>
      </c>
      <c r="J1056" s="547"/>
      <c r="K1056" s="547">
        <f>K1058+SUM(K1064:K1119)-K1064-K1069-K1077-K1091-K1095-K1112</f>
        <v>621369.74800000002</v>
      </c>
      <c r="L1056" s="547">
        <f>L1058+SUM(L1064:L1119)-L1064-L1069-L1077-L1091-L1095-L1112</f>
        <v>625912.94799999997</v>
      </c>
    </row>
    <row r="1057" spans="1:12" s="212" customFormat="1" ht="13.5" customHeight="1">
      <c r="A1057" s="656"/>
      <c r="B1057" s="659"/>
      <c r="C1057" s="464"/>
      <c r="D1057" s="219" t="s">
        <v>71</v>
      </c>
      <c r="E1057" s="510"/>
      <c r="F1057" s="510"/>
      <c r="G1057" s="509"/>
      <c r="H1057" s="509">
        <f t="shared" ref="H1057:H1129" si="98">+G1057-F1057</f>
        <v>0</v>
      </c>
      <c r="I1057" s="510">
        <f t="shared" si="97"/>
        <v>0</v>
      </c>
      <c r="J1057" s="510"/>
      <c r="K1057" s="510"/>
      <c r="L1057" s="510"/>
    </row>
    <row r="1058" spans="1:12" s="212" customFormat="1" ht="14.25" customHeight="1">
      <c r="A1058" s="656"/>
      <c r="B1058" s="659"/>
      <c r="C1058" s="469"/>
      <c r="D1058" s="426" t="s">
        <v>408</v>
      </c>
      <c r="E1058" s="548">
        <f>SUM(E1060:E1062)</f>
        <v>375712.13000000006</v>
      </c>
      <c r="F1058" s="548">
        <f>SUM(F1060:F1062)</f>
        <v>422592.69999999995</v>
      </c>
      <c r="G1058" s="548">
        <f>SUM(G1060:G1062)</f>
        <v>519748.1</v>
      </c>
      <c r="H1058" s="548">
        <f t="shared" si="98"/>
        <v>97155.400000000023</v>
      </c>
      <c r="I1058" s="548">
        <f t="shared" si="97"/>
        <v>144035.96999999991</v>
      </c>
      <c r="J1058" s="548"/>
      <c r="K1058" s="548">
        <f>SUM(K1060:K1062)</f>
        <v>526011.4</v>
      </c>
      <c r="L1058" s="548">
        <f>SUM(L1060:L1062)</f>
        <v>530554.6</v>
      </c>
    </row>
    <row r="1059" spans="1:12" s="212" customFormat="1">
      <c r="A1059" s="656"/>
      <c r="B1059" s="659"/>
      <c r="C1059" s="464"/>
      <c r="D1059" s="219" t="s">
        <v>71</v>
      </c>
      <c r="E1059" s="510"/>
      <c r="F1059" s="510"/>
      <c r="G1059" s="509"/>
      <c r="H1059" s="509">
        <f t="shared" si="98"/>
        <v>0</v>
      </c>
      <c r="I1059" s="510">
        <f t="shared" si="97"/>
        <v>0</v>
      </c>
      <c r="J1059" s="510"/>
      <c r="K1059" s="510"/>
      <c r="L1059" s="510"/>
    </row>
    <row r="1060" spans="1:12" s="212" customFormat="1" ht="28.5">
      <c r="A1060" s="656"/>
      <c r="B1060" s="659"/>
      <c r="C1060" s="470" t="s">
        <v>224</v>
      </c>
      <c r="D1060" s="222" t="s">
        <v>36</v>
      </c>
      <c r="E1060" s="510">
        <v>331774.33</v>
      </c>
      <c r="F1060" s="510">
        <v>397975.1</v>
      </c>
      <c r="G1060" s="510">
        <v>490575</v>
      </c>
      <c r="H1060" s="510"/>
      <c r="I1060" s="510"/>
      <c r="J1060" s="510"/>
      <c r="K1060" s="510">
        <v>496478.8</v>
      </c>
      <c r="L1060" s="510">
        <v>500849.6</v>
      </c>
    </row>
    <row r="1061" spans="1:12" s="214" customFormat="1" ht="28.5">
      <c r="A1061" s="656"/>
      <c r="B1061" s="659"/>
      <c r="C1061" s="470" t="s">
        <v>225</v>
      </c>
      <c r="D1061" s="223" t="s">
        <v>37</v>
      </c>
      <c r="E1061" s="510">
        <v>37754.9</v>
      </c>
      <c r="F1061" s="510">
        <v>16770.5</v>
      </c>
      <c r="G1061" s="510">
        <v>19466</v>
      </c>
      <c r="H1061" s="510"/>
      <c r="I1061" s="510"/>
      <c r="J1061" s="510"/>
      <c r="K1061" s="510">
        <v>19657.5</v>
      </c>
      <c r="L1061" s="510">
        <v>19586.3</v>
      </c>
    </row>
    <row r="1062" spans="1:12" s="214" customFormat="1" ht="42.75">
      <c r="A1062" s="656"/>
      <c r="B1062" s="659"/>
      <c r="C1062" s="470" t="s">
        <v>226</v>
      </c>
      <c r="D1062" s="223" t="s">
        <v>38</v>
      </c>
      <c r="E1062" s="510">
        <v>6182.9</v>
      </c>
      <c r="F1062" s="510">
        <v>7847.1</v>
      </c>
      <c r="G1062" s="510">
        <v>9707.1</v>
      </c>
      <c r="H1062" s="510"/>
      <c r="I1062" s="510"/>
      <c r="J1062" s="510"/>
      <c r="K1062" s="510">
        <v>9875.1</v>
      </c>
      <c r="L1062" s="510">
        <v>10118.700000000001</v>
      </c>
    </row>
    <row r="1063" spans="1:12" s="214" customFormat="1" ht="14.25">
      <c r="A1063" s="656"/>
      <c r="B1063" s="659"/>
      <c r="C1063" s="471"/>
      <c r="D1063" s="427"/>
      <c r="E1063" s="511"/>
      <c r="F1063" s="511"/>
      <c r="G1063" s="511"/>
      <c r="H1063" s="511">
        <f t="shared" si="98"/>
        <v>0</v>
      </c>
      <c r="I1063" s="511">
        <f t="shared" si="97"/>
        <v>0</v>
      </c>
      <c r="J1063" s="511"/>
      <c r="K1063" s="511"/>
      <c r="L1063" s="511"/>
    </row>
    <row r="1064" spans="1:12" s="214" customFormat="1" ht="14.25">
      <c r="A1064" s="656"/>
      <c r="B1064" s="659"/>
      <c r="C1064" s="472">
        <v>4212</v>
      </c>
      <c r="D1064" s="426" t="s">
        <v>39</v>
      </c>
      <c r="E1064" s="548">
        <f>E1066+E1067+E1068</f>
        <v>12167.58</v>
      </c>
      <c r="F1064" s="548">
        <f>F1066+F1067+F1068</f>
        <v>19789.7</v>
      </c>
      <c r="G1064" s="548">
        <f>G1066+G1067+G1068</f>
        <v>0</v>
      </c>
      <c r="H1064" s="548">
        <f t="shared" si="98"/>
        <v>-19789.7</v>
      </c>
      <c r="I1064" s="548">
        <f t="shared" si="97"/>
        <v>-12167.58</v>
      </c>
      <c r="J1064" s="548"/>
      <c r="K1064" s="548">
        <f>K1066+K1067+K1068</f>
        <v>0</v>
      </c>
      <c r="L1064" s="548">
        <f>L1066+L1067+L1068</f>
        <v>0</v>
      </c>
    </row>
    <row r="1065" spans="1:12" s="214" customFormat="1">
      <c r="A1065" s="656"/>
      <c r="B1065" s="659"/>
      <c r="C1065" s="470"/>
      <c r="D1065" s="219" t="s">
        <v>71</v>
      </c>
      <c r="E1065" s="508"/>
      <c r="F1065" s="508"/>
      <c r="G1065" s="508"/>
      <c r="H1065" s="508">
        <f t="shared" si="98"/>
        <v>0</v>
      </c>
      <c r="I1065" s="508">
        <f t="shared" si="97"/>
        <v>0</v>
      </c>
      <c r="J1065" s="508"/>
      <c r="K1065" s="508"/>
      <c r="L1065" s="508"/>
    </row>
    <row r="1066" spans="1:12" s="214" customFormat="1">
      <c r="A1066" s="656"/>
      <c r="B1066" s="659"/>
      <c r="C1066" s="470"/>
      <c r="D1066" s="219" t="s">
        <v>39</v>
      </c>
      <c r="E1066" s="508">
        <v>6000.84</v>
      </c>
      <c r="F1066" s="508">
        <v>9388.5</v>
      </c>
      <c r="G1066" s="508"/>
      <c r="H1066" s="508">
        <f t="shared" si="98"/>
        <v>-9388.5</v>
      </c>
      <c r="I1066" s="508">
        <f t="shared" si="97"/>
        <v>-6000.84</v>
      </c>
      <c r="J1066" s="508"/>
      <c r="K1066" s="508"/>
      <c r="L1066" s="508"/>
    </row>
    <row r="1067" spans="1:12" s="214" customFormat="1" ht="27">
      <c r="A1067" s="656"/>
      <c r="B1067" s="659"/>
      <c r="C1067" s="470"/>
      <c r="D1067" s="219" t="s">
        <v>233</v>
      </c>
      <c r="E1067" s="508"/>
      <c r="F1067" s="508"/>
      <c r="G1067" s="508"/>
      <c r="H1067" s="508">
        <f t="shared" si="98"/>
        <v>0</v>
      </c>
      <c r="I1067" s="508">
        <f t="shared" si="97"/>
        <v>0</v>
      </c>
      <c r="J1067" s="508"/>
      <c r="K1067" s="508"/>
      <c r="L1067" s="508"/>
    </row>
    <row r="1068" spans="1:12" s="214" customFormat="1">
      <c r="A1068" s="656"/>
      <c r="B1068" s="659"/>
      <c r="C1068" s="470"/>
      <c r="D1068" s="219" t="s">
        <v>332</v>
      </c>
      <c r="E1068" s="508">
        <v>6166.74</v>
      </c>
      <c r="F1068" s="508">
        <v>10401.200000000001</v>
      </c>
      <c r="G1068" s="508"/>
      <c r="H1068" s="508">
        <f t="shared" si="98"/>
        <v>-10401.200000000001</v>
      </c>
      <c r="I1068" s="508">
        <f t="shared" si="97"/>
        <v>-6166.74</v>
      </c>
      <c r="J1068" s="508"/>
      <c r="K1068" s="508"/>
      <c r="L1068" s="508"/>
    </row>
    <row r="1069" spans="1:12" s="214" customFormat="1" ht="14.25">
      <c r="A1069" s="656"/>
      <c r="B1069" s="659"/>
      <c r="C1069" s="472">
        <v>4213</v>
      </c>
      <c r="D1069" s="426" t="s">
        <v>40</v>
      </c>
      <c r="E1069" s="548">
        <f>E1071+E1072</f>
        <v>597.17999999999995</v>
      </c>
      <c r="F1069" s="548">
        <f>F1071+F1072</f>
        <v>1555.8</v>
      </c>
      <c r="G1069" s="548">
        <f>G1071+G1072</f>
        <v>0</v>
      </c>
      <c r="H1069" s="548">
        <f t="shared" si="98"/>
        <v>-1555.8</v>
      </c>
      <c r="I1069" s="548">
        <f t="shared" si="97"/>
        <v>-597.17999999999995</v>
      </c>
      <c r="J1069" s="548"/>
      <c r="K1069" s="548">
        <f>K1071+K1072</f>
        <v>0</v>
      </c>
      <c r="L1069" s="548">
        <f>L1071+L1072</f>
        <v>0</v>
      </c>
    </row>
    <row r="1070" spans="1:12" s="214" customFormat="1">
      <c r="A1070" s="656"/>
      <c r="B1070" s="659"/>
      <c r="C1070" s="470"/>
      <c r="D1070" s="219" t="s">
        <v>71</v>
      </c>
      <c r="E1070" s="508"/>
      <c r="F1070" s="508"/>
      <c r="G1070" s="508"/>
      <c r="H1070" s="508">
        <f t="shared" si="98"/>
        <v>0</v>
      </c>
      <c r="I1070" s="508">
        <f t="shared" si="97"/>
        <v>0</v>
      </c>
      <c r="J1070" s="508"/>
      <c r="K1070" s="508"/>
      <c r="L1070" s="508"/>
    </row>
    <row r="1071" spans="1:12" s="214" customFormat="1" ht="27">
      <c r="A1071" s="656"/>
      <c r="B1071" s="659"/>
      <c r="C1071" s="470"/>
      <c r="D1071" s="225" t="s">
        <v>41</v>
      </c>
      <c r="E1071" s="508">
        <v>597.17999999999995</v>
      </c>
      <c r="F1071" s="508">
        <v>1555.8</v>
      </c>
      <c r="G1071" s="508"/>
      <c r="H1071" s="508">
        <f t="shared" si="98"/>
        <v>-1555.8</v>
      </c>
      <c r="I1071" s="508">
        <f t="shared" si="97"/>
        <v>-597.17999999999995</v>
      </c>
      <c r="J1071" s="508"/>
      <c r="K1071" s="508"/>
      <c r="L1071" s="508"/>
    </row>
    <row r="1072" spans="1:12" s="214" customFormat="1" ht="27">
      <c r="A1072" s="656"/>
      <c r="B1072" s="659"/>
      <c r="C1072" s="470"/>
      <c r="D1072" s="225" t="s">
        <v>227</v>
      </c>
      <c r="E1072" s="508"/>
      <c r="F1072" s="508"/>
      <c r="G1072" s="508"/>
      <c r="H1072" s="508">
        <f t="shared" si="98"/>
        <v>0</v>
      </c>
      <c r="I1072" s="508">
        <f t="shared" si="97"/>
        <v>0</v>
      </c>
      <c r="J1072" s="508"/>
      <c r="K1072" s="508"/>
      <c r="L1072" s="508"/>
    </row>
    <row r="1073" spans="1:12" s="214" customFormat="1" ht="14.25">
      <c r="A1073" s="656"/>
      <c r="B1073" s="659"/>
      <c r="C1073" s="470">
        <v>4214</v>
      </c>
      <c r="D1073" s="224" t="s">
        <v>42</v>
      </c>
      <c r="E1073" s="508">
        <v>92734.790000000008</v>
      </c>
      <c r="F1073" s="508">
        <v>76813.8</v>
      </c>
      <c r="G1073" s="508">
        <v>87203.4</v>
      </c>
      <c r="H1073" s="508">
        <f t="shared" si="98"/>
        <v>10389.599999999991</v>
      </c>
      <c r="I1073" s="508">
        <f t="shared" si="97"/>
        <v>-5531.390000000014</v>
      </c>
      <c r="J1073" s="508"/>
      <c r="K1073" s="508">
        <v>87203.4</v>
      </c>
      <c r="L1073" s="508">
        <v>87203.4</v>
      </c>
    </row>
    <row r="1074" spans="1:12" s="212" customFormat="1" ht="23.25" customHeight="1">
      <c r="A1074" s="656"/>
      <c r="B1074" s="659"/>
      <c r="C1074" s="470">
        <v>4215</v>
      </c>
      <c r="D1074" s="224" t="s">
        <v>43</v>
      </c>
      <c r="E1074" s="508"/>
      <c r="F1074" s="508"/>
      <c r="G1074" s="508"/>
      <c r="H1074" s="508">
        <f t="shared" si="98"/>
        <v>0</v>
      </c>
      <c r="I1074" s="508">
        <f t="shared" si="97"/>
        <v>0</v>
      </c>
      <c r="J1074" s="508"/>
      <c r="K1074" s="508"/>
      <c r="L1074" s="508"/>
    </row>
    <row r="1075" spans="1:12" s="146" customFormat="1" ht="28.5">
      <c r="A1075" s="656"/>
      <c r="B1075" s="659"/>
      <c r="C1075" s="470">
        <v>4216</v>
      </c>
      <c r="D1075" s="224" t="s">
        <v>44</v>
      </c>
      <c r="E1075" s="508"/>
      <c r="F1075" s="508"/>
      <c r="G1075" s="508"/>
      <c r="H1075" s="508">
        <f t="shared" si="98"/>
        <v>0</v>
      </c>
      <c r="I1075" s="508">
        <f t="shared" si="97"/>
        <v>0</v>
      </c>
      <c r="J1075" s="508"/>
      <c r="K1075" s="508"/>
      <c r="L1075" s="508"/>
    </row>
    <row r="1076" spans="1:12" s="146" customFormat="1" ht="14.25">
      <c r="A1076" s="656"/>
      <c r="B1076" s="659"/>
      <c r="C1076" s="470">
        <v>4217</v>
      </c>
      <c r="D1076" s="224" t="s">
        <v>45</v>
      </c>
      <c r="E1076" s="508"/>
      <c r="F1076" s="508"/>
      <c r="G1076" s="508"/>
      <c r="H1076" s="508">
        <f t="shared" si="98"/>
        <v>0</v>
      </c>
      <c r="I1076" s="508">
        <f t="shared" si="97"/>
        <v>0</v>
      </c>
      <c r="J1076" s="508"/>
      <c r="K1076" s="508"/>
      <c r="L1076" s="508"/>
    </row>
    <row r="1077" spans="1:12" s="146" customFormat="1" ht="28.5">
      <c r="A1077" s="656"/>
      <c r="B1077" s="659"/>
      <c r="C1077" s="472"/>
      <c r="D1077" s="426" t="s">
        <v>356</v>
      </c>
      <c r="E1077" s="548">
        <f>E1079+E1080</f>
        <v>244.4</v>
      </c>
      <c r="F1077" s="548">
        <f>F1079+F1080</f>
        <v>286</v>
      </c>
      <c r="G1077" s="548">
        <f>G1079+G1080</f>
        <v>416</v>
      </c>
      <c r="H1077" s="548">
        <f t="shared" si="98"/>
        <v>130</v>
      </c>
      <c r="I1077" s="548">
        <f t="shared" si="97"/>
        <v>171.6</v>
      </c>
      <c r="J1077" s="548"/>
      <c r="K1077" s="548">
        <f>K1079+K1080</f>
        <v>416</v>
      </c>
      <c r="L1077" s="548">
        <f>L1079+L1080</f>
        <v>416</v>
      </c>
    </row>
    <row r="1078" spans="1:12" s="146" customFormat="1">
      <c r="A1078" s="656"/>
      <c r="B1078" s="659"/>
      <c r="C1078" s="470"/>
      <c r="D1078" s="219" t="s">
        <v>71</v>
      </c>
      <c r="E1078" s="509"/>
      <c r="F1078" s="509"/>
      <c r="G1078" s="509"/>
      <c r="H1078" s="509">
        <f t="shared" si="98"/>
        <v>0</v>
      </c>
      <c r="I1078" s="509">
        <f t="shared" si="97"/>
        <v>0</v>
      </c>
      <c r="J1078" s="509"/>
      <c r="K1078" s="509"/>
      <c r="L1078" s="509"/>
    </row>
    <row r="1079" spans="1:12" s="146" customFormat="1">
      <c r="A1079" s="656"/>
      <c r="B1079" s="659"/>
      <c r="C1079" s="470">
        <v>4221</v>
      </c>
      <c r="D1079" s="219" t="s">
        <v>46</v>
      </c>
      <c r="E1079" s="509">
        <v>244.4</v>
      </c>
      <c r="F1079" s="509">
        <v>286</v>
      </c>
      <c r="G1079" s="509">
        <v>416</v>
      </c>
      <c r="H1079" s="509">
        <f t="shared" si="98"/>
        <v>130</v>
      </c>
      <c r="I1079" s="509">
        <f t="shared" si="97"/>
        <v>171.6</v>
      </c>
      <c r="J1079" s="509"/>
      <c r="K1079" s="509">
        <v>416</v>
      </c>
      <c r="L1079" s="509">
        <v>416</v>
      </c>
    </row>
    <row r="1080" spans="1:12" s="146" customFormat="1" ht="27">
      <c r="A1080" s="656"/>
      <c r="B1080" s="659"/>
      <c r="C1080" s="470">
        <v>4222</v>
      </c>
      <c r="D1080" s="219" t="s">
        <v>47</v>
      </c>
      <c r="E1080" s="509"/>
      <c r="F1080" s="509"/>
      <c r="G1080" s="509"/>
      <c r="H1080" s="509">
        <f t="shared" si="98"/>
        <v>0</v>
      </c>
      <c r="I1080" s="509">
        <f t="shared" si="97"/>
        <v>0</v>
      </c>
      <c r="J1080" s="509"/>
      <c r="K1080" s="509"/>
      <c r="L1080" s="509"/>
    </row>
    <row r="1081" spans="1:12" s="214" customFormat="1" ht="14.25">
      <c r="A1081" s="656"/>
      <c r="B1081" s="659"/>
      <c r="C1081" s="470">
        <v>4231</v>
      </c>
      <c r="D1081" s="220" t="s">
        <v>48</v>
      </c>
      <c r="E1081" s="509">
        <v>1515.49</v>
      </c>
      <c r="F1081" s="509">
        <v>1505.4</v>
      </c>
      <c r="G1081" s="509">
        <v>1700</v>
      </c>
      <c r="H1081" s="509">
        <f t="shared" si="98"/>
        <v>194.59999999999991</v>
      </c>
      <c r="I1081" s="509">
        <f t="shared" si="97"/>
        <v>184.51</v>
      </c>
      <c r="J1081" s="509"/>
      <c r="K1081" s="509">
        <v>1700</v>
      </c>
      <c r="L1081" s="509">
        <v>1700</v>
      </c>
    </row>
    <row r="1082" spans="1:12" s="214" customFormat="1" ht="16.5">
      <c r="A1082" s="656"/>
      <c r="B1082" s="659"/>
      <c r="C1082" s="470">
        <v>4232</v>
      </c>
      <c r="D1082" s="220" t="s">
        <v>49</v>
      </c>
      <c r="E1082" s="509"/>
      <c r="F1082" s="509"/>
      <c r="G1082" s="509"/>
      <c r="H1082" s="509">
        <f t="shared" si="98"/>
        <v>0</v>
      </c>
      <c r="I1082" s="509">
        <f t="shared" si="97"/>
        <v>0</v>
      </c>
      <c r="J1082" s="549"/>
      <c r="K1082" s="509"/>
      <c r="L1082" s="509"/>
    </row>
    <row r="1083" spans="1:12" s="214" customFormat="1" ht="28.5">
      <c r="A1083" s="656"/>
      <c r="B1083" s="659"/>
      <c r="C1083" s="470">
        <v>4233</v>
      </c>
      <c r="D1083" s="220" t="s">
        <v>322</v>
      </c>
      <c r="E1083" s="509"/>
      <c r="F1083" s="509"/>
      <c r="G1083" s="509"/>
      <c r="H1083" s="509">
        <f t="shared" si="98"/>
        <v>0</v>
      </c>
      <c r="I1083" s="509">
        <f t="shared" si="97"/>
        <v>0</v>
      </c>
      <c r="J1083" s="549"/>
      <c r="K1083" s="509"/>
      <c r="L1083" s="509"/>
    </row>
    <row r="1084" spans="1:12" s="214" customFormat="1" ht="14.25">
      <c r="A1084" s="656"/>
      <c r="B1084" s="659"/>
      <c r="C1084" s="470">
        <v>4234</v>
      </c>
      <c r="D1084" s="220" t="s">
        <v>50</v>
      </c>
      <c r="E1084" s="508"/>
      <c r="F1084" s="508"/>
      <c r="G1084" s="508"/>
      <c r="H1084" s="508">
        <f t="shared" si="98"/>
        <v>0</v>
      </c>
      <c r="I1084" s="508">
        <f t="shared" si="97"/>
        <v>0</v>
      </c>
      <c r="J1084" s="508"/>
      <c r="K1084" s="508"/>
      <c r="L1084" s="508"/>
    </row>
    <row r="1085" spans="1:12" s="212" customFormat="1" ht="14.25">
      <c r="A1085" s="656"/>
      <c r="B1085" s="659"/>
      <c r="C1085" s="470">
        <v>4235</v>
      </c>
      <c r="D1085" s="220" t="s">
        <v>51</v>
      </c>
      <c r="E1085" s="508">
        <v>35</v>
      </c>
      <c r="F1085" s="508"/>
      <c r="G1085" s="508">
        <v>750</v>
      </c>
      <c r="H1085" s="508">
        <f t="shared" si="98"/>
        <v>750</v>
      </c>
      <c r="I1085" s="508">
        <f t="shared" si="97"/>
        <v>715</v>
      </c>
      <c r="J1085" s="508"/>
      <c r="K1085" s="508">
        <v>750</v>
      </c>
      <c r="L1085" s="508">
        <v>750</v>
      </c>
    </row>
    <row r="1086" spans="1:12" s="214" customFormat="1" ht="28.5">
      <c r="A1086" s="656"/>
      <c r="B1086" s="659"/>
      <c r="C1086" s="470">
        <v>4236</v>
      </c>
      <c r="D1086" s="220" t="s">
        <v>52</v>
      </c>
      <c r="E1086" s="508"/>
      <c r="F1086" s="508"/>
      <c r="G1086" s="508"/>
      <c r="H1086" s="508">
        <f t="shared" si="98"/>
        <v>0</v>
      </c>
      <c r="I1086" s="508">
        <f t="shared" si="97"/>
        <v>0</v>
      </c>
      <c r="J1086" s="508"/>
      <c r="K1086" s="508"/>
      <c r="L1086" s="508"/>
    </row>
    <row r="1087" spans="1:12" s="212" customFormat="1" ht="14.25">
      <c r="A1087" s="656"/>
      <c r="B1087" s="659"/>
      <c r="C1087" s="470">
        <v>4237</v>
      </c>
      <c r="D1087" s="220" t="s">
        <v>53</v>
      </c>
      <c r="E1087" s="508"/>
      <c r="F1087" s="508"/>
      <c r="G1087" s="508"/>
      <c r="H1087" s="508">
        <f t="shared" si="98"/>
        <v>0</v>
      </c>
      <c r="I1087" s="508">
        <f t="shared" si="97"/>
        <v>0</v>
      </c>
      <c r="J1087" s="508"/>
      <c r="K1087" s="508"/>
      <c r="L1087" s="508"/>
    </row>
    <row r="1088" spans="1:12" s="212" customFormat="1" ht="28.5">
      <c r="A1088" s="656"/>
      <c r="B1088" s="659"/>
      <c r="C1088" s="470">
        <v>4239</v>
      </c>
      <c r="D1088" s="218" t="s">
        <v>54</v>
      </c>
      <c r="E1088" s="510"/>
      <c r="F1088" s="510"/>
      <c r="G1088" s="510"/>
      <c r="H1088" s="510">
        <f t="shared" si="98"/>
        <v>0</v>
      </c>
      <c r="I1088" s="510">
        <f t="shared" ref="I1088:I1119" si="99">G1088-E1088</f>
        <v>0</v>
      </c>
      <c r="J1088" s="510"/>
      <c r="K1088" s="510"/>
      <c r="L1088" s="510"/>
    </row>
    <row r="1089" spans="1:12" s="212" customFormat="1" ht="14.25">
      <c r="A1089" s="656"/>
      <c r="B1089" s="659"/>
      <c r="C1089" s="470">
        <v>4241</v>
      </c>
      <c r="D1089" s="220" t="s">
        <v>55</v>
      </c>
      <c r="E1089" s="508">
        <v>154.75</v>
      </c>
      <c r="F1089" s="508">
        <v>154.80000000000001</v>
      </c>
      <c r="G1089" s="508"/>
      <c r="H1089" s="508">
        <f t="shared" si="98"/>
        <v>-154.80000000000001</v>
      </c>
      <c r="I1089" s="508">
        <f t="shared" si="99"/>
        <v>-154.75</v>
      </c>
      <c r="J1089" s="508"/>
      <c r="K1089" s="508"/>
      <c r="L1089" s="508"/>
    </row>
    <row r="1090" spans="1:12" s="212" customFormat="1" ht="28.5">
      <c r="A1090" s="656"/>
      <c r="B1090" s="659"/>
      <c r="C1090" s="470">
        <v>4251</v>
      </c>
      <c r="D1090" s="218" t="s">
        <v>56</v>
      </c>
      <c r="E1090" s="510"/>
      <c r="F1090" s="510"/>
      <c r="G1090" s="510"/>
      <c r="H1090" s="510">
        <f t="shared" si="98"/>
        <v>0</v>
      </c>
      <c r="I1090" s="510">
        <f t="shared" si="99"/>
        <v>0</v>
      </c>
      <c r="J1090" s="510"/>
      <c r="K1090" s="510"/>
      <c r="L1090" s="510"/>
    </row>
    <row r="1091" spans="1:12" s="212" customFormat="1" ht="28.5">
      <c r="A1091" s="656"/>
      <c r="B1091" s="659"/>
      <c r="C1091" s="472">
        <v>4252</v>
      </c>
      <c r="D1091" s="426" t="s">
        <v>57</v>
      </c>
      <c r="E1091" s="548">
        <f>E1093+E1094</f>
        <v>0</v>
      </c>
      <c r="F1091" s="548">
        <f>F1093+F1094</f>
        <v>0</v>
      </c>
      <c r="G1091" s="548">
        <f>G1093+G1094</f>
        <v>0</v>
      </c>
      <c r="H1091" s="548">
        <f t="shared" si="98"/>
        <v>0</v>
      </c>
      <c r="I1091" s="548">
        <f t="shared" si="99"/>
        <v>0</v>
      </c>
      <c r="J1091" s="548"/>
      <c r="K1091" s="548">
        <f>K1093+K1094</f>
        <v>0</v>
      </c>
      <c r="L1091" s="548">
        <f>L1093+L1094</f>
        <v>0</v>
      </c>
    </row>
    <row r="1092" spans="1:12" s="212" customFormat="1">
      <c r="A1092" s="656"/>
      <c r="B1092" s="659"/>
      <c r="C1092" s="470"/>
      <c r="D1092" s="219" t="s">
        <v>71</v>
      </c>
      <c r="E1092" s="510"/>
      <c r="F1092" s="510"/>
      <c r="G1092" s="510"/>
      <c r="H1092" s="510">
        <f t="shared" si="98"/>
        <v>0</v>
      </c>
      <c r="I1092" s="510">
        <f t="shared" si="99"/>
        <v>0</v>
      </c>
      <c r="J1092" s="510"/>
      <c r="K1092" s="510"/>
      <c r="L1092" s="510"/>
    </row>
    <row r="1093" spans="1:12" s="214" customFormat="1" ht="27">
      <c r="A1093" s="656"/>
      <c r="B1093" s="659"/>
      <c r="C1093" s="470"/>
      <c r="D1093" s="226" t="s">
        <v>58</v>
      </c>
      <c r="E1093" s="510"/>
      <c r="F1093" s="510"/>
      <c r="G1093" s="510"/>
      <c r="H1093" s="510">
        <f t="shared" si="98"/>
        <v>0</v>
      </c>
      <c r="I1093" s="510">
        <f t="shared" si="99"/>
        <v>0</v>
      </c>
      <c r="J1093" s="510"/>
      <c r="K1093" s="510"/>
      <c r="L1093" s="510"/>
    </row>
    <row r="1094" spans="1:12" s="214" customFormat="1" ht="27">
      <c r="A1094" s="656"/>
      <c r="B1094" s="659"/>
      <c r="C1094" s="470"/>
      <c r="D1094" s="226" t="s">
        <v>59</v>
      </c>
      <c r="E1094" s="510"/>
      <c r="F1094" s="510"/>
      <c r="G1094" s="510"/>
      <c r="H1094" s="510">
        <f t="shared" si="98"/>
        <v>0</v>
      </c>
      <c r="I1094" s="510">
        <f t="shared" si="99"/>
        <v>0</v>
      </c>
      <c r="J1094" s="510"/>
      <c r="K1094" s="510"/>
      <c r="L1094" s="510"/>
    </row>
    <row r="1095" spans="1:12" s="214" customFormat="1" ht="14.25">
      <c r="A1095" s="656"/>
      <c r="B1095" s="659"/>
      <c r="C1095" s="472">
        <v>4261</v>
      </c>
      <c r="D1095" s="426" t="s">
        <v>60</v>
      </c>
      <c r="E1095" s="548">
        <f>E1097+E1098</f>
        <v>0</v>
      </c>
      <c r="F1095" s="548">
        <f>F1097+F1098</f>
        <v>0</v>
      </c>
      <c r="G1095" s="548">
        <f>G1097+G1098</f>
        <v>0</v>
      </c>
      <c r="H1095" s="548">
        <f t="shared" si="98"/>
        <v>0</v>
      </c>
      <c r="I1095" s="548">
        <f t="shared" si="99"/>
        <v>0</v>
      </c>
      <c r="J1095" s="548"/>
      <c r="K1095" s="548">
        <f>K1097+K1098</f>
        <v>0</v>
      </c>
      <c r="L1095" s="548">
        <f>L1097+L1098</f>
        <v>0</v>
      </c>
    </row>
    <row r="1096" spans="1:12" s="214" customFormat="1">
      <c r="A1096" s="656"/>
      <c r="B1096" s="659"/>
      <c r="C1096" s="470"/>
      <c r="D1096" s="219" t="s">
        <v>71</v>
      </c>
      <c r="E1096" s="508"/>
      <c r="F1096" s="508"/>
      <c r="G1096" s="508"/>
      <c r="H1096" s="508">
        <f t="shared" si="98"/>
        <v>0</v>
      </c>
      <c r="I1096" s="508">
        <f t="shared" si="99"/>
        <v>0</v>
      </c>
      <c r="J1096" s="508"/>
      <c r="K1096" s="508"/>
      <c r="L1096" s="508"/>
    </row>
    <row r="1097" spans="1:12" s="214" customFormat="1">
      <c r="A1097" s="656"/>
      <c r="B1097" s="659"/>
      <c r="C1097" s="470"/>
      <c r="D1097" s="219" t="s">
        <v>61</v>
      </c>
      <c r="E1097" s="508"/>
      <c r="F1097" s="508"/>
      <c r="G1097" s="508"/>
      <c r="H1097" s="508">
        <f t="shared" si="98"/>
        <v>0</v>
      </c>
      <c r="I1097" s="508">
        <f t="shared" si="99"/>
        <v>0</v>
      </c>
      <c r="J1097" s="508"/>
      <c r="K1097" s="508"/>
      <c r="L1097" s="508"/>
    </row>
    <row r="1098" spans="1:12" s="214" customFormat="1">
      <c r="A1098" s="656"/>
      <c r="B1098" s="659"/>
      <c r="C1098" s="470"/>
      <c r="D1098" s="219" t="s">
        <v>62</v>
      </c>
      <c r="E1098" s="508"/>
      <c r="F1098" s="508"/>
      <c r="G1098" s="508"/>
      <c r="H1098" s="508">
        <f t="shared" si="98"/>
        <v>0</v>
      </c>
      <c r="I1098" s="508">
        <f t="shared" si="99"/>
        <v>0</v>
      </c>
      <c r="J1098" s="508"/>
      <c r="K1098" s="508"/>
      <c r="L1098" s="508"/>
    </row>
    <row r="1099" spans="1:12" s="214" customFormat="1" ht="14.25">
      <c r="A1099" s="656"/>
      <c r="B1099" s="659"/>
      <c r="C1099" s="470">
        <v>4262</v>
      </c>
      <c r="D1099" s="220" t="s">
        <v>288</v>
      </c>
      <c r="E1099" s="508"/>
      <c r="F1099" s="508"/>
      <c r="G1099" s="508"/>
      <c r="H1099" s="508">
        <f t="shared" si="98"/>
        <v>0</v>
      </c>
      <c r="I1099" s="508">
        <f t="shared" si="99"/>
        <v>0</v>
      </c>
      <c r="J1099" s="508"/>
      <c r="K1099" s="508"/>
      <c r="L1099" s="508"/>
    </row>
    <row r="1100" spans="1:12" s="214" customFormat="1" ht="14.25">
      <c r="A1100" s="656"/>
      <c r="B1100" s="659"/>
      <c r="C1100" s="470">
        <v>4264</v>
      </c>
      <c r="D1100" s="220" t="s">
        <v>287</v>
      </c>
      <c r="E1100" s="508"/>
      <c r="F1100" s="508"/>
      <c r="G1100" s="508"/>
      <c r="H1100" s="508">
        <f t="shared" si="98"/>
        <v>0</v>
      </c>
      <c r="I1100" s="508">
        <f t="shared" si="99"/>
        <v>0</v>
      </c>
      <c r="J1100" s="508"/>
      <c r="K1100" s="508"/>
      <c r="L1100" s="508"/>
    </row>
    <row r="1101" spans="1:12" s="214" customFormat="1" ht="22.5" customHeight="1">
      <c r="A1101" s="656"/>
      <c r="B1101" s="659"/>
      <c r="C1101" s="473">
        <v>4266</v>
      </c>
      <c r="D1101" s="454" t="s">
        <v>363</v>
      </c>
      <c r="E1101" s="508"/>
      <c r="F1101" s="508"/>
      <c r="G1101" s="508"/>
      <c r="H1101" s="508">
        <f t="shared" si="98"/>
        <v>0</v>
      </c>
      <c r="I1101" s="508">
        <f t="shared" si="99"/>
        <v>0</v>
      </c>
      <c r="J1101" s="508"/>
      <c r="K1101" s="508"/>
      <c r="L1101" s="508"/>
    </row>
    <row r="1102" spans="1:12" s="214" customFormat="1" ht="28.5">
      <c r="A1102" s="656"/>
      <c r="B1102" s="659"/>
      <c r="C1102" s="470">
        <v>4267</v>
      </c>
      <c r="D1102" s="220" t="s">
        <v>289</v>
      </c>
      <c r="E1102" s="508"/>
      <c r="F1102" s="508"/>
      <c r="G1102" s="508"/>
      <c r="H1102" s="508">
        <f t="shared" si="98"/>
        <v>0</v>
      </c>
      <c r="I1102" s="508">
        <f t="shared" si="99"/>
        <v>0</v>
      </c>
      <c r="J1102" s="508"/>
      <c r="K1102" s="508"/>
      <c r="L1102" s="508"/>
    </row>
    <row r="1103" spans="1:12" s="214" customFormat="1" ht="14.25">
      <c r="A1103" s="656"/>
      <c r="B1103" s="659"/>
      <c r="C1103" s="470">
        <v>4269</v>
      </c>
      <c r="D1103" s="220" t="s">
        <v>63</v>
      </c>
      <c r="E1103" s="508"/>
      <c r="F1103" s="508"/>
      <c r="G1103" s="508"/>
      <c r="H1103" s="508">
        <f t="shared" si="98"/>
        <v>0</v>
      </c>
      <c r="I1103" s="508">
        <f t="shared" si="99"/>
        <v>0</v>
      </c>
      <c r="J1103" s="508"/>
      <c r="K1103" s="508"/>
      <c r="L1103" s="508"/>
    </row>
    <row r="1104" spans="1:12" s="214" customFormat="1" ht="42.75">
      <c r="A1104" s="656"/>
      <c r="B1104" s="659"/>
      <c r="C1104" s="470">
        <v>4511</v>
      </c>
      <c r="D1104" s="218" t="s">
        <v>64</v>
      </c>
      <c r="E1104" s="508"/>
      <c r="F1104" s="508"/>
      <c r="G1104" s="508"/>
      <c r="H1104" s="508">
        <f t="shared" si="98"/>
        <v>0</v>
      </c>
      <c r="I1104" s="508">
        <f t="shared" si="99"/>
        <v>0</v>
      </c>
      <c r="J1104" s="508"/>
      <c r="K1104" s="508"/>
      <c r="L1104" s="508"/>
    </row>
    <row r="1105" spans="1:12" s="216" customFormat="1" ht="42.75">
      <c r="A1105" s="656"/>
      <c r="B1105" s="659"/>
      <c r="C1105" s="470">
        <v>4621</v>
      </c>
      <c r="D1105" s="218" t="s">
        <v>65</v>
      </c>
      <c r="E1105" s="508"/>
      <c r="F1105" s="508"/>
      <c r="G1105" s="508"/>
      <c r="H1105" s="508">
        <f t="shared" si="98"/>
        <v>0</v>
      </c>
      <c r="I1105" s="508">
        <f t="shared" si="99"/>
        <v>0</v>
      </c>
      <c r="J1105" s="550"/>
      <c r="K1105" s="508"/>
      <c r="L1105" s="508"/>
    </row>
    <row r="1106" spans="1:12" s="216" customFormat="1" ht="42.75">
      <c r="A1106" s="656"/>
      <c r="B1106" s="659"/>
      <c r="C1106" s="470">
        <v>4631</v>
      </c>
      <c r="D1106" s="218" t="s">
        <v>321</v>
      </c>
      <c r="E1106" s="508"/>
      <c r="F1106" s="508"/>
      <c r="G1106" s="508"/>
      <c r="H1106" s="508">
        <f t="shared" si="98"/>
        <v>0</v>
      </c>
      <c r="I1106" s="508">
        <f t="shared" si="99"/>
        <v>0</v>
      </c>
      <c r="J1106" s="550"/>
      <c r="K1106" s="508"/>
      <c r="L1106" s="508"/>
    </row>
    <row r="1107" spans="1:12" s="216" customFormat="1" ht="21.75" customHeight="1">
      <c r="A1107" s="656"/>
      <c r="B1107" s="659"/>
      <c r="C1107" s="470">
        <v>4632</v>
      </c>
      <c r="D1107" s="218" t="s">
        <v>231</v>
      </c>
      <c r="E1107" s="508"/>
      <c r="F1107" s="508"/>
      <c r="G1107" s="508"/>
      <c r="H1107" s="508">
        <f t="shared" si="98"/>
        <v>0</v>
      </c>
      <c r="I1107" s="508">
        <f t="shared" si="99"/>
        <v>0</v>
      </c>
      <c r="J1107" s="508"/>
      <c r="K1107" s="508"/>
      <c r="L1107" s="508"/>
    </row>
    <row r="1108" spans="1:12" s="216" customFormat="1" ht="48.75" customHeight="1">
      <c r="A1108" s="656"/>
      <c r="B1108" s="659"/>
      <c r="C1108" s="473">
        <v>4638</v>
      </c>
      <c r="D1108" s="454" t="s">
        <v>364</v>
      </c>
      <c r="E1108" s="508"/>
      <c r="F1108" s="508"/>
      <c r="G1108" s="508"/>
      <c r="H1108" s="508">
        <f t="shared" si="98"/>
        <v>0</v>
      </c>
      <c r="I1108" s="508">
        <f t="shared" si="99"/>
        <v>0</v>
      </c>
      <c r="J1108" s="508"/>
      <c r="K1108" s="508"/>
      <c r="L1108" s="508"/>
    </row>
    <row r="1109" spans="1:12" s="216" customFormat="1" ht="14.25">
      <c r="A1109" s="656"/>
      <c r="B1109" s="659"/>
      <c r="C1109" s="470" t="s">
        <v>327</v>
      </c>
      <c r="D1109" s="218" t="s">
        <v>328</v>
      </c>
      <c r="E1109" s="508"/>
      <c r="F1109" s="508"/>
      <c r="G1109" s="508"/>
      <c r="H1109" s="508">
        <f t="shared" si="98"/>
        <v>0</v>
      </c>
      <c r="I1109" s="508">
        <f t="shared" si="99"/>
        <v>0</v>
      </c>
      <c r="J1109" s="508"/>
      <c r="K1109" s="508"/>
      <c r="L1109" s="508"/>
    </row>
    <row r="1110" spans="1:12" s="216" customFormat="1" ht="14.25">
      <c r="A1110" s="656"/>
      <c r="B1110" s="659"/>
      <c r="C1110" s="470">
        <v>4729</v>
      </c>
      <c r="D1110" s="220" t="s">
        <v>66</v>
      </c>
      <c r="E1110" s="508">
        <v>632.44000000000005</v>
      </c>
      <c r="F1110" s="508">
        <v>4200</v>
      </c>
      <c r="G1110" s="508">
        <v>4200</v>
      </c>
      <c r="H1110" s="508">
        <f t="shared" si="98"/>
        <v>0</v>
      </c>
      <c r="I1110" s="508">
        <f t="shared" si="99"/>
        <v>3567.56</v>
      </c>
      <c r="J1110" s="551"/>
      <c r="K1110" s="508">
        <v>4200</v>
      </c>
      <c r="L1110" s="508">
        <v>4200</v>
      </c>
    </row>
    <row r="1111" spans="1:12" s="216" customFormat="1" ht="14.25">
      <c r="A1111" s="656"/>
      <c r="B1111" s="659"/>
      <c r="C1111" s="470">
        <v>4822</v>
      </c>
      <c r="D1111" s="220" t="s">
        <v>67</v>
      </c>
      <c r="E1111" s="551"/>
      <c r="F1111" s="551"/>
      <c r="G1111" s="508"/>
      <c r="H1111" s="508">
        <f t="shared" si="98"/>
        <v>0</v>
      </c>
      <c r="I1111" s="508">
        <f t="shared" si="99"/>
        <v>0</v>
      </c>
      <c r="J1111" s="551"/>
      <c r="K1111" s="508"/>
      <c r="L1111" s="508"/>
    </row>
    <row r="1112" spans="1:12" s="216" customFormat="1" ht="14.25">
      <c r="A1112" s="656"/>
      <c r="B1112" s="659"/>
      <c r="C1112" s="472">
        <v>4823</v>
      </c>
      <c r="D1112" s="426" t="s">
        <v>68</v>
      </c>
      <c r="E1112" s="548">
        <f>E1114+E1115+E1116</f>
        <v>237</v>
      </c>
      <c r="F1112" s="548">
        <f>F1114+F1115+F1116</f>
        <v>922.69999999999993</v>
      </c>
      <c r="G1112" s="548">
        <f>G1114+G1115+G1116</f>
        <v>1088.9479999999999</v>
      </c>
      <c r="H1112" s="548">
        <f t="shared" si="98"/>
        <v>166.24799999999993</v>
      </c>
      <c r="I1112" s="548">
        <f t="shared" si="99"/>
        <v>851.94799999999987</v>
      </c>
      <c r="J1112" s="548"/>
      <c r="K1112" s="548">
        <f>K1114+K1115+K1116</f>
        <v>1088.9479999999999</v>
      </c>
      <c r="L1112" s="548">
        <f>L1114+L1115+L1116</f>
        <v>1088.9479999999999</v>
      </c>
    </row>
    <row r="1113" spans="1:12" s="216" customFormat="1" ht="14.25">
      <c r="A1113" s="656"/>
      <c r="B1113" s="659"/>
      <c r="C1113" s="470"/>
      <c r="D1113" s="219" t="s">
        <v>71</v>
      </c>
      <c r="E1113" s="551"/>
      <c r="F1113" s="551"/>
      <c r="G1113" s="508"/>
      <c r="H1113" s="508">
        <f t="shared" si="98"/>
        <v>0</v>
      </c>
      <c r="I1113" s="508">
        <f t="shared" si="99"/>
        <v>0</v>
      </c>
      <c r="J1113" s="551"/>
      <c r="K1113" s="508"/>
      <c r="L1113" s="508"/>
    </row>
    <row r="1114" spans="1:12" s="214" customFormat="1" ht="27">
      <c r="A1114" s="656"/>
      <c r="B1114" s="659"/>
      <c r="C1114" s="470"/>
      <c r="D1114" s="219" t="s">
        <v>230</v>
      </c>
      <c r="E1114" s="510"/>
      <c r="F1114" s="508">
        <v>11.3</v>
      </c>
      <c r="G1114" s="508">
        <v>11.3</v>
      </c>
      <c r="H1114" s="508">
        <f t="shared" si="98"/>
        <v>0</v>
      </c>
      <c r="I1114" s="508">
        <f t="shared" si="99"/>
        <v>11.3</v>
      </c>
      <c r="J1114" s="551"/>
      <c r="K1114" s="508">
        <v>11.3</v>
      </c>
      <c r="L1114" s="508">
        <v>11.3</v>
      </c>
    </row>
    <row r="1115" spans="1:12" ht="27.95" customHeight="1">
      <c r="A1115" s="656"/>
      <c r="B1115" s="659"/>
      <c r="C1115" s="470"/>
      <c r="D1115" s="219" t="s">
        <v>228</v>
      </c>
      <c r="E1115" s="510">
        <v>228</v>
      </c>
      <c r="F1115" s="508">
        <v>856.5</v>
      </c>
      <c r="G1115" s="508">
        <v>856.548</v>
      </c>
      <c r="H1115" s="508">
        <f t="shared" si="98"/>
        <v>4.8000000000001819E-2</v>
      </c>
      <c r="I1115" s="508">
        <f t="shared" si="99"/>
        <v>628.548</v>
      </c>
      <c r="J1115" s="551"/>
      <c r="K1115" s="508">
        <v>856.548</v>
      </c>
      <c r="L1115" s="508">
        <v>856.548</v>
      </c>
    </row>
    <row r="1116" spans="1:12" ht="14.25">
      <c r="A1116" s="656"/>
      <c r="B1116" s="659"/>
      <c r="C1116" s="470"/>
      <c r="D1116" s="219" t="s">
        <v>229</v>
      </c>
      <c r="E1116" s="595">
        <v>9</v>
      </c>
      <c r="F1116" s="508">
        <v>54.9</v>
      </c>
      <c r="G1116" s="508">
        <v>221.1</v>
      </c>
      <c r="H1116" s="508">
        <f t="shared" si="98"/>
        <v>166.2</v>
      </c>
      <c r="I1116" s="508">
        <f t="shared" si="99"/>
        <v>212.1</v>
      </c>
      <c r="J1116" s="551"/>
      <c r="K1116" s="508">
        <v>221.1</v>
      </c>
      <c r="L1116" s="508">
        <v>221.1</v>
      </c>
    </row>
    <row r="1117" spans="1:12" ht="31.5" customHeight="1">
      <c r="A1117" s="656"/>
      <c r="B1117" s="659"/>
      <c r="C1117" s="473" t="s">
        <v>362</v>
      </c>
      <c r="D1117" s="454" t="s">
        <v>384</v>
      </c>
      <c r="E1117" s="551"/>
      <c r="F1117" s="551"/>
      <c r="G1117" s="508"/>
      <c r="H1117" s="508">
        <f t="shared" si="98"/>
        <v>0</v>
      </c>
      <c r="I1117" s="508">
        <f t="shared" si="99"/>
        <v>0</v>
      </c>
      <c r="J1117" s="551"/>
      <c r="K1117" s="551"/>
      <c r="L1117" s="551"/>
    </row>
    <row r="1118" spans="1:12" s="229" customFormat="1" ht="14.25">
      <c r="A1118" s="656"/>
      <c r="B1118" s="659"/>
      <c r="C1118" s="470">
        <v>4861</v>
      </c>
      <c r="D1118" s="220" t="s">
        <v>69</v>
      </c>
      <c r="E1118" s="551"/>
      <c r="F1118" s="551"/>
      <c r="G1118" s="508"/>
      <c r="H1118" s="508">
        <f t="shared" si="98"/>
        <v>0</v>
      </c>
      <c r="I1118" s="508">
        <f t="shared" si="99"/>
        <v>0</v>
      </c>
      <c r="J1118" s="551"/>
      <c r="K1118" s="551"/>
      <c r="L1118" s="551"/>
    </row>
    <row r="1119" spans="1:12" ht="14.25">
      <c r="A1119" s="657"/>
      <c r="B1119" s="660"/>
      <c r="C1119" s="470">
        <v>4891</v>
      </c>
      <c r="D1119" s="220" t="s">
        <v>70</v>
      </c>
      <c r="E1119" s="508"/>
      <c r="F1119" s="508"/>
      <c r="G1119" s="508"/>
      <c r="H1119" s="508">
        <f t="shared" si="98"/>
        <v>0</v>
      </c>
      <c r="I1119" s="508">
        <f t="shared" si="99"/>
        <v>0</v>
      </c>
      <c r="J1119" s="508"/>
      <c r="K1119" s="508"/>
      <c r="L1119" s="508"/>
    </row>
    <row r="1120" spans="1:12" s="25" customFormat="1" ht="28.5">
      <c r="A1120" s="651" t="s">
        <v>378</v>
      </c>
      <c r="B1120" s="651"/>
      <c r="C1120" s="230"/>
      <c r="D1120" s="34" t="s">
        <v>72</v>
      </c>
      <c r="E1120" s="552">
        <f>SUM(E1122:E1129)</f>
        <v>0</v>
      </c>
      <c r="F1120" s="552">
        <f>SUM(F1122:F1129)</f>
        <v>0</v>
      </c>
      <c r="G1120" s="552">
        <f>SUM(G1122:G1129)</f>
        <v>0</v>
      </c>
      <c r="H1120" s="552">
        <f t="shared" si="98"/>
        <v>0</v>
      </c>
      <c r="I1120" s="552">
        <f>+I1126+I1127+I1128+I1129</f>
        <v>0</v>
      </c>
      <c r="J1120" s="552"/>
      <c r="K1120" s="552">
        <f>SUM(K1122:K1129)</f>
        <v>0</v>
      </c>
      <c r="L1120" s="552">
        <f>SUM(L1122:L1129)</f>
        <v>0</v>
      </c>
    </row>
    <row r="1121" spans="1:12" s="18" customFormat="1" ht="23.25" customHeight="1">
      <c r="A1121" s="506" t="s">
        <v>379</v>
      </c>
      <c r="B1121" s="597" t="s">
        <v>380</v>
      </c>
      <c r="C1121" s="231"/>
      <c r="D1121" s="15" t="s">
        <v>71</v>
      </c>
      <c r="E1121" s="553"/>
      <c r="F1121" s="553"/>
      <c r="G1121" s="553"/>
      <c r="H1121" s="553">
        <f t="shared" si="98"/>
        <v>0</v>
      </c>
      <c r="I1121" s="349">
        <f t="shared" ref="I1121:I1134" si="100">G1121-E1121</f>
        <v>0</v>
      </c>
      <c r="J1121" s="553"/>
      <c r="K1121" s="553"/>
      <c r="L1121" s="553"/>
    </row>
    <row r="1122" spans="1:12" s="18" customFormat="1" ht="28.5">
      <c r="A1122" s="652">
        <v>1080</v>
      </c>
      <c r="B1122" s="652">
        <v>11013</v>
      </c>
      <c r="C1122" s="231">
        <v>5111</v>
      </c>
      <c r="D1122" s="16" t="s">
        <v>424</v>
      </c>
      <c r="E1122" s="553"/>
      <c r="F1122" s="553"/>
      <c r="G1122" s="553"/>
      <c r="H1122" s="349">
        <f t="shared" si="98"/>
        <v>0</v>
      </c>
      <c r="I1122" s="349">
        <f t="shared" si="100"/>
        <v>0</v>
      </c>
      <c r="J1122" s="553"/>
      <c r="K1122" s="553"/>
      <c r="L1122" s="553"/>
    </row>
    <row r="1123" spans="1:12" s="18" customFormat="1" ht="28.5">
      <c r="A1123" s="653"/>
      <c r="B1123" s="653"/>
      <c r="C1123" s="231">
        <v>5112</v>
      </c>
      <c r="D1123" s="16" t="s">
        <v>425</v>
      </c>
      <c r="E1123" s="553"/>
      <c r="F1123" s="553"/>
      <c r="G1123" s="553"/>
      <c r="H1123" s="349">
        <f t="shared" si="98"/>
        <v>0</v>
      </c>
      <c r="I1123" s="349">
        <f t="shared" si="100"/>
        <v>0</v>
      </c>
      <c r="J1123" s="553"/>
      <c r="K1123" s="553"/>
      <c r="L1123" s="553"/>
    </row>
    <row r="1124" spans="1:12" s="18" customFormat="1" ht="13.5" customHeight="1">
      <c r="A1124" s="653"/>
      <c r="B1124" s="653"/>
      <c r="C1124" s="231" t="s">
        <v>426</v>
      </c>
      <c r="D1124" s="16" t="s">
        <v>421</v>
      </c>
      <c r="E1124" s="553"/>
      <c r="F1124" s="553"/>
      <c r="G1124" s="553"/>
      <c r="H1124" s="349">
        <f t="shared" si="98"/>
        <v>0</v>
      </c>
      <c r="I1124" s="349">
        <f t="shared" si="100"/>
        <v>0</v>
      </c>
      <c r="J1124" s="553"/>
      <c r="K1124" s="553"/>
      <c r="L1124" s="553"/>
    </row>
    <row r="1125" spans="1:12" s="18" customFormat="1" ht="14.25">
      <c r="A1125" s="653"/>
      <c r="B1125" s="653"/>
      <c r="C1125" s="231">
        <v>5121</v>
      </c>
      <c r="D1125" s="218" t="s">
        <v>73</v>
      </c>
      <c r="E1125" s="553"/>
      <c r="F1125" s="553"/>
      <c r="G1125" s="553"/>
      <c r="H1125" s="349">
        <f t="shared" si="98"/>
        <v>0</v>
      </c>
      <c r="I1125" s="349">
        <f t="shared" si="100"/>
        <v>0</v>
      </c>
      <c r="J1125" s="553"/>
      <c r="K1125" s="553"/>
      <c r="L1125" s="553"/>
    </row>
    <row r="1126" spans="1:12" s="31" customFormat="1" ht="15.75" customHeight="1">
      <c r="A1126" s="653"/>
      <c r="B1126" s="653"/>
      <c r="C1126" s="208">
        <v>5122</v>
      </c>
      <c r="D1126" s="19" t="s">
        <v>74</v>
      </c>
      <c r="E1126" s="554"/>
      <c r="F1126" s="554"/>
      <c r="G1126" s="349"/>
      <c r="H1126" s="349">
        <f t="shared" si="98"/>
        <v>0</v>
      </c>
      <c r="I1126" s="349">
        <f t="shared" si="100"/>
        <v>0</v>
      </c>
      <c r="J1126" s="554"/>
      <c r="K1126" s="349"/>
      <c r="L1126" s="349"/>
    </row>
    <row r="1127" spans="1:12" s="31" customFormat="1" ht="15.75" customHeight="1">
      <c r="A1127" s="653"/>
      <c r="B1127" s="653"/>
      <c r="C1127" s="208">
        <v>5129</v>
      </c>
      <c r="D1127" s="19" t="s">
        <v>75</v>
      </c>
      <c r="E1127" s="554"/>
      <c r="F1127" s="554"/>
      <c r="G1127" s="349"/>
      <c r="H1127" s="349">
        <f t="shared" si="98"/>
        <v>0</v>
      </c>
      <c r="I1127" s="349">
        <f t="shared" si="100"/>
        <v>0</v>
      </c>
      <c r="J1127" s="554"/>
      <c r="K1127" s="349"/>
      <c r="L1127" s="349"/>
    </row>
    <row r="1128" spans="1:12" s="31" customFormat="1" ht="14.25">
      <c r="A1128" s="653"/>
      <c r="B1128" s="653"/>
      <c r="C1128" s="208">
        <v>5132</v>
      </c>
      <c r="D1128" s="19" t="s">
        <v>76</v>
      </c>
      <c r="E1128" s="554"/>
      <c r="F1128" s="554"/>
      <c r="G1128" s="349"/>
      <c r="H1128" s="349">
        <f t="shared" si="98"/>
        <v>0</v>
      </c>
      <c r="I1128" s="349">
        <f t="shared" si="100"/>
        <v>0</v>
      </c>
      <c r="J1128" s="554"/>
      <c r="K1128" s="349"/>
      <c r="L1128" s="349"/>
    </row>
    <row r="1129" spans="1:12" s="31" customFormat="1" ht="15.75" customHeight="1">
      <c r="A1129" s="654"/>
      <c r="B1129" s="654"/>
      <c r="C1129" s="208" t="s">
        <v>427</v>
      </c>
      <c r="D1129" s="19" t="s">
        <v>428</v>
      </c>
      <c r="E1129" s="554"/>
      <c r="F1129" s="554"/>
      <c r="G1129" s="349"/>
      <c r="H1129" s="349">
        <f t="shared" si="98"/>
        <v>0</v>
      </c>
      <c r="I1129" s="349">
        <f t="shared" si="100"/>
        <v>0</v>
      </c>
      <c r="J1129" s="554"/>
      <c r="K1129" s="349"/>
      <c r="L1129" s="349"/>
    </row>
    <row r="1130" spans="1:12" s="146" customFormat="1" ht="14.25" customHeight="1">
      <c r="A1130" s="655" t="s">
        <v>420</v>
      </c>
      <c r="B1130" s="658" t="s">
        <v>519</v>
      </c>
      <c r="C1130" s="464"/>
      <c r="D1130" s="218" t="s">
        <v>232</v>
      </c>
      <c r="E1130" s="555">
        <v>93</v>
      </c>
      <c r="F1130" s="555">
        <v>97</v>
      </c>
      <c r="G1130" s="555">
        <v>97</v>
      </c>
      <c r="H1130" s="555">
        <f>+G1130-F1130</f>
        <v>0</v>
      </c>
      <c r="I1130" s="555">
        <f t="shared" si="100"/>
        <v>4</v>
      </c>
      <c r="J1130" s="555"/>
      <c r="K1130" s="555">
        <v>97</v>
      </c>
      <c r="L1130" s="555">
        <v>97</v>
      </c>
    </row>
    <row r="1131" spans="1:12" s="146" customFormat="1" ht="13.5" customHeight="1">
      <c r="A1131" s="656"/>
      <c r="B1131" s="659"/>
      <c r="C1131" s="465"/>
      <c r="D1131" s="219"/>
      <c r="E1131" s="556"/>
      <c r="F1131" s="556"/>
      <c r="G1131" s="556"/>
      <c r="H1131" s="556">
        <f>+G1131-F1131</f>
        <v>0</v>
      </c>
      <c r="I1131" s="556">
        <f t="shared" si="100"/>
        <v>0</v>
      </c>
      <c r="J1131" s="556"/>
      <c r="K1131" s="556"/>
      <c r="L1131" s="556"/>
    </row>
    <row r="1132" spans="1:12" s="146" customFormat="1" ht="14.25" customHeight="1">
      <c r="A1132" s="656"/>
      <c r="B1132" s="659"/>
      <c r="C1132" s="465"/>
      <c r="D1132" s="220" t="s">
        <v>31</v>
      </c>
      <c r="E1132" s="556">
        <v>1</v>
      </c>
      <c r="F1132" s="556">
        <v>1</v>
      </c>
      <c r="G1132" s="556">
        <v>1</v>
      </c>
      <c r="H1132" s="556">
        <f>+G1132-F1132</f>
        <v>0</v>
      </c>
      <c r="I1132" s="556">
        <f t="shared" si="100"/>
        <v>0</v>
      </c>
      <c r="J1132" s="556"/>
      <c r="K1132" s="556">
        <v>1</v>
      </c>
      <c r="L1132" s="556">
        <v>1</v>
      </c>
    </row>
    <row r="1133" spans="1:12" s="213" customFormat="1" ht="14.25" customHeight="1">
      <c r="A1133" s="656"/>
      <c r="B1133" s="659"/>
      <c r="C1133" s="465"/>
      <c r="D1133" s="219"/>
      <c r="E1133" s="509"/>
      <c r="F1133" s="509"/>
      <c r="G1133" s="509"/>
      <c r="H1133" s="509">
        <f>+G1133-F1133</f>
        <v>0</v>
      </c>
      <c r="I1133" s="509">
        <f t="shared" si="100"/>
        <v>0</v>
      </c>
      <c r="J1133" s="509"/>
      <c r="K1133" s="509"/>
      <c r="L1133" s="509"/>
    </row>
    <row r="1134" spans="1:12" s="212" customFormat="1" ht="14.25" customHeight="1">
      <c r="A1134" s="656"/>
      <c r="B1134" s="659"/>
      <c r="C1134" s="466"/>
      <c r="D1134" s="228" t="s">
        <v>32</v>
      </c>
      <c r="E1134" s="547">
        <f>+E1136+E1200</f>
        <v>540398.6399999999</v>
      </c>
      <c r="F1134" s="547">
        <f>+F1136+F1200</f>
        <v>594228.70000000007</v>
      </c>
      <c r="G1134" s="547">
        <f>+G1136+G1200</f>
        <v>608120.92480000004</v>
      </c>
      <c r="H1134" s="547">
        <f>+G1134-F1134</f>
        <v>13892.224799999967</v>
      </c>
      <c r="I1134" s="547">
        <f t="shared" si="100"/>
        <v>67722.28480000014</v>
      </c>
      <c r="J1134" s="547"/>
      <c r="K1134" s="547">
        <f>+K1136+K1200</f>
        <v>613087.42480000004</v>
      </c>
      <c r="L1134" s="547">
        <f>+L1136+L1200</f>
        <v>616696.72480000008</v>
      </c>
    </row>
    <row r="1135" spans="1:12" s="212" customFormat="1" ht="14.25" customHeight="1">
      <c r="A1135" s="656"/>
      <c r="B1135" s="659"/>
      <c r="C1135" s="467"/>
      <c r="D1135" s="15" t="s">
        <v>330</v>
      </c>
      <c r="E1135" s="509"/>
      <c r="F1135" s="509"/>
      <c r="G1135" s="509"/>
      <c r="H1135" s="547"/>
      <c r="I1135" s="547"/>
      <c r="J1135" s="509"/>
      <c r="K1135" s="509"/>
      <c r="L1135" s="509"/>
    </row>
    <row r="1136" spans="1:12" s="212" customFormat="1" ht="14.25" customHeight="1">
      <c r="A1136" s="656"/>
      <c r="B1136" s="659"/>
      <c r="C1136" s="468"/>
      <c r="D1136" s="221" t="s">
        <v>35</v>
      </c>
      <c r="E1136" s="547">
        <f>E1138+SUM(E1144:E1199)-E1144-E1149-E1157-E1171-E1175-E1192</f>
        <v>540398.6399999999</v>
      </c>
      <c r="F1136" s="547">
        <f>F1138+SUM(F1144:F1199)-F1144-F1149-F1157-F1171-F1175-F1192</f>
        <v>594228.70000000007</v>
      </c>
      <c r="G1136" s="547">
        <f>G1138+SUM(G1144:G1199)-G1144-G1149-G1157-G1171-G1175-G1192</f>
        <v>608120.92480000004</v>
      </c>
      <c r="H1136" s="547">
        <f>+G1136-F1136</f>
        <v>13892.224799999967</v>
      </c>
      <c r="I1136" s="547">
        <f t="shared" ref="I1136:I1167" si="101">G1136-E1136</f>
        <v>67722.28480000014</v>
      </c>
      <c r="J1136" s="547"/>
      <c r="K1136" s="547">
        <f>K1138+SUM(K1144:K1199)-K1144-K1149-K1157-K1171-K1175-K1192</f>
        <v>613087.42480000004</v>
      </c>
      <c r="L1136" s="547">
        <f>L1138+SUM(L1144:L1199)-L1144-L1149-L1157-L1171-L1175-L1192</f>
        <v>616696.72480000008</v>
      </c>
    </row>
    <row r="1137" spans="1:12" s="212" customFormat="1" ht="13.5" customHeight="1">
      <c r="A1137" s="656"/>
      <c r="B1137" s="659"/>
      <c r="C1137" s="464"/>
      <c r="D1137" s="219" t="s">
        <v>71</v>
      </c>
      <c r="E1137" s="510"/>
      <c r="F1137" s="510"/>
      <c r="G1137" s="509"/>
      <c r="H1137" s="509">
        <f t="shared" ref="H1137:H1209" si="102">+G1137-F1137</f>
        <v>0</v>
      </c>
      <c r="I1137" s="510">
        <f t="shared" si="101"/>
        <v>0</v>
      </c>
      <c r="J1137" s="510"/>
      <c r="K1137" s="510"/>
      <c r="L1137" s="510"/>
    </row>
    <row r="1138" spans="1:12" s="212" customFormat="1" ht="14.25" customHeight="1">
      <c r="A1138" s="656"/>
      <c r="B1138" s="659"/>
      <c r="C1138" s="469"/>
      <c r="D1138" s="426" t="s">
        <v>408</v>
      </c>
      <c r="E1138" s="548">
        <f>SUM(E1140:E1142)</f>
        <v>418219.74</v>
      </c>
      <c r="F1138" s="548">
        <f>SUM(F1140:F1142)</f>
        <v>492236.4</v>
      </c>
      <c r="G1138" s="548">
        <f>SUM(G1140:G1142)</f>
        <v>511059</v>
      </c>
      <c r="H1138" s="548">
        <f t="shared" si="102"/>
        <v>18822.599999999977</v>
      </c>
      <c r="I1138" s="548">
        <f t="shared" si="101"/>
        <v>92839.260000000009</v>
      </c>
      <c r="J1138" s="548"/>
      <c r="K1138" s="548">
        <f>SUM(K1140:K1142)</f>
        <v>516025.5</v>
      </c>
      <c r="L1138" s="548">
        <f>SUM(L1140:L1142)</f>
        <v>519634.80000000005</v>
      </c>
    </row>
    <row r="1139" spans="1:12" s="212" customFormat="1">
      <c r="A1139" s="656"/>
      <c r="B1139" s="659"/>
      <c r="C1139" s="464"/>
      <c r="D1139" s="219" t="s">
        <v>71</v>
      </c>
      <c r="E1139" s="510"/>
      <c r="F1139" s="510"/>
      <c r="G1139" s="509"/>
      <c r="H1139" s="509">
        <f t="shared" si="102"/>
        <v>0</v>
      </c>
      <c r="I1139" s="510">
        <f t="shared" si="101"/>
        <v>0</v>
      </c>
      <c r="J1139" s="510"/>
      <c r="K1139" s="510"/>
      <c r="L1139" s="510"/>
    </row>
    <row r="1140" spans="1:12" s="212" customFormat="1" ht="28.5">
      <c r="A1140" s="656"/>
      <c r="B1140" s="659"/>
      <c r="C1140" s="470" t="s">
        <v>224</v>
      </c>
      <c r="D1140" s="222" t="s">
        <v>36</v>
      </c>
      <c r="E1140" s="510">
        <v>366024.44</v>
      </c>
      <c r="F1140" s="510">
        <v>463107.8</v>
      </c>
      <c r="G1140" s="510">
        <v>482276.2</v>
      </c>
      <c r="H1140" s="510"/>
      <c r="I1140" s="510"/>
      <c r="J1140" s="510"/>
      <c r="K1140" s="510">
        <v>487039.9</v>
      </c>
      <c r="L1140" s="510">
        <v>490562.9</v>
      </c>
    </row>
    <row r="1141" spans="1:12" s="214" customFormat="1" ht="28.5">
      <c r="A1141" s="656"/>
      <c r="B1141" s="659"/>
      <c r="C1141" s="470" t="s">
        <v>225</v>
      </c>
      <c r="D1141" s="223" t="s">
        <v>37</v>
      </c>
      <c r="E1141" s="510">
        <v>44945.2</v>
      </c>
      <c r="F1141" s="510">
        <v>19985.2</v>
      </c>
      <c r="G1141" s="510">
        <v>19364.8</v>
      </c>
      <c r="H1141" s="510"/>
      <c r="I1141" s="510"/>
      <c r="J1141" s="510"/>
      <c r="K1141" s="510">
        <v>19442.8</v>
      </c>
      <c r="L1141" s="510">
        <v>19391.7</v>
      </c>
    </row>
    <row r="1142" spans="1:12" s="214" customFormat="1" ht="42.75">
      <c r="A1142" s="656"/>
      <c r="B1142" s="659"/>
      <c r="C1142" s="470" t="s">
        <v>226</v>
      </c>
      <c r="D1142" s="223" t="s">
        <v>38</v>
      </c>
      <c r="E1142" s="510">
        <v>7250.1</v>
      </c>
      <c r="F1142" s="510">
        <v>9143.4</v>
      </c>
      <c r="G1142" s="510">
        <v>9418</v>
      </c>
      <c r="H1142" s="510"/>
      <c r="I1142" s="510"/>
      <c r="J1142" s="510"/>
      <c r="K1142" s="510">
        <v>9542.7999999999993</v>
      </c>
      <c r="L1142" s="510">
        <v>9680.2000000000007</v>
      </c>
    </row>
    <row r="1143" spans="1:12" s="214" customFormat="1" ht="14.25">
      <c r="A1143" s="656"/>
      <c r="B1143" s="659"/>
      <c r="C1143" s="471"/>
      <c r="D1143" s="427"/>
      <c r="E1143" s="511"/>
      <c r="F1143" s="511"/>
      <c r="G1143" s="511"/>
      <c r="H1143" s="511">
        <f t="shared" si="102"/>
        <v>0</v>
      </c>
      <c r="I1143" s="511">
        <f t="shared" si="101"/>
        <v>0</v>
      </c>
      <c r="J1143" s="511"/>
      <c r="K1143" s="511"/>
      <c r="L1143" s="511"/>
    </row>
    <row r="1144" spans="1:12" s="214" customFormat="1" ht="14.25">
      <c r="A1144" s="656"/>
      <c r="B1144" s="659"/>
      <c r="C1144" s="472">
        <v>4212</v>
      </c>
      <c r="D1144" s="426" t="s">
        <v>39</v>
      </c>
      <c r="E1144" s="548">
        <f>E1146+E1147+E1148</f>
        <v>23578.55</v>
      </c>
      <c r="F1144" s="548">
        <f>F1146+F1147+F1148</f>
        <v>26662.2</v>
      </c>
      <c r="G1144" s="548">
        <f>G1146+G1147+G1148</f>
        <v>0</v>
      </c>
      <c r="H1144" s="548">
        <f t="shared" si="102"/>
        <v>-26662.2</v>
      </c>
      <c r="I1144" s="548">
        <f t="shared" si="101"/>
        <v>-23578.55</v>
      </c>
      <c r="J1144" s="548"/>
      <c r="K1144" s="548">
        <f>K1146+K1147+K1148</f>
        <v>0</v>
      </c>
      <c r="L1144" s="548">
        <f>L1146+L1147+L1148</f>
        <v>0</v>
      </c>
    </row>
    <row r="1145" spans="1:12" s="214" customFormat="1">
      <c r="A1145" s="656"/>
      <c r="B1145" s="659"/>
      <c r="C1145" s="470"/>
      <c r="D1145" s="219" t="s">
        <v>71</v>
      </c>
      <c r="E1145" s="508"/>
      <c r="F1145" s="508"/>
      <c r="G1145" s="508"/>
      <c r="H1145" s="508">
        <f t="shared" si="102"/>
        <v>0</v>
      </c>
      <c r="I1145" s="508">
        <f t="shared" si="101"/>
        <v>0</v>
      </c>
      <c r="J1145" s="508"/>
      <c r="K1145" s="508"/>
      <c r="L1145" s="508"/>
    </row>
    <row r="1146" spans="1:12" s="214" customFormat="1">
      <c r="A1146" s="656"/>
      <c r="B1146" s="659"/>
      <c r="C1146" s="470"/>
      <c r="D1146" s="219" t="s">
        <v>39</v>
      </c>
      <c r="E1146" s="508">
        <v>8473.0499999999993</v>
      </c>
      <c r="F1146" s="508">
        <v>11434.6</v>
      </c>
      <c r="G1146" s="508"/>
      <c r="H1146" s="508">
        <f t="shared" si="102"/>
        <v>-11434.6</v>
      </c>
      <c r="I1146" s="508">
        <f t="shared" si="101"/>
        <v>-8473.0499999999993</v>
      </c>
      <c r="J1146" s="508"/>
      <c r="K1146" s="508"/>
      <c r="L1146" s="508"/>
    </row>
    <row r="1147" spans="1:12" s="214" customFormat="1" ht="27">
      <c r="A1147" s="656"/>
      <c r="B1147" s="659"/>
      <c r="C1147" s="470"/>
      <c r="D1147" s="219" t="s">
        <v>233</v>
      </c>
      <c r="E1147" s="508"/>
      <c r="F1147" s="508"/>
      <c r="G1147" s="508"/>
      <c r="H1147" s="508">
        <f t="shared" si="102"/>
        <v>0</v>
      </c>
      <c r="I1147" s="508">
        <f t="shared" si="101"/>
        <v>0</v>
      </c>
      <c r="J1147" s="508"/>
      <c r="K1147" s="508"/>
      <c r="L1147" s="508"/>
    </row>
    <row r="1148" spans="1:12" s="214" customFormat="1">
      <c r="A1148" s="656"/>
      <c r="B1148" s="659"/>
      <c r="C1148" s="470"/>
      <c r="D1148" s="219" t="s">
        <v>332</v>
      </c>
      <c r="E1148" s="508">
        <v>15105.5</v>
      </c>
      <c r="F1148" s="508">
        <v>15227.6</v>
      </c>
      <c r="G1148" s="508"/>
      <c r="H1148" s="508">
        <f t="shared" si="102"/>
        <v>-15227.6</v>
      </c>
      <c r="I1148" s="508">
        <f t="shared" si="101"/>
        <v>-15105.5</v>
      </c>
      <c r="J1148" s="508"/>
      <c r="K1148" s="508"/>
      <c r="L1148" s="508"/>
    </row>
    <row r="1149" spans="1:12" s="214" customFormat="1" ht="14.25">
      <c r="A1149" s="656"/>
      <c r="B1149" s="659"/>
      <c r="C1149" s="472">
        <v>4213</v>
      </c>
      <c r="D1149" s="426" t="s">
        <v>40</v>
      </c>
      <c r="E1149" s="548">
        <f>E1151+E1152</f>
        <v>1298.3</v>
      </c>
      <c r="F1149" s="548">
        <f>F1151+F1152</f>
        <v>1964.8</v>
      </c>
      <c r="G1149" s="548">
        <f>G1151+G1152</f>
        <v>0</v>
      </c>
      <c r="H1149" s="548">
        <f t="shared" si="102"/>
        <v>-1964.8</v>
      </c>
      <c r="I1149" s="548">
        <f t="shared" si="101"/>
        <v>-1298.3</v>
      </c>
      <c r="J1149" s="548"/>
      <c r="K1149" s="548">
        <f>K1151+K1152</f>
        <v>0</v>
      </c>
      <c r="L1149" s="548">
        <f>L1151+L1152</f>
        <v>0</v>
      </c>
    </row>
    <row r="1150" spans="1:12" s="214" customFormat="1">
      <c r="A1150" s="656"/>
      <c r="B1150" s="659"/>
      <c r="C1150" s="470"/>
      <c r="D1150" s="219" t="s">
        <v>71</v>
      </c>
      <c r="E1150" s="508"/>
      <c r="F1150" s="508"/>
      <c r="G1150" s="508"/>
      <c r="H1150" s="508">
        <f t="shared" si="102"/>
        <v>0</v>
      </c>
      <c r="I1150" s="508">
        <f t="shared" si="101"/>
        <v>0</v>
      </c>
      <c r="J1150" s="508"/>
      <c r="K1150" s="508"/>
      <c r="L1150" s="508"/>
    </row>
    <row r="1151" spans="1:12" s="214" customFormat="1" ht="27">
      <c r="A1151" s="656"/>
      <c r="B1151" s="659"/>
      <c r="C1151" s="470"/>
      <c r="D1151" s="225" t="s">
        <v>41</v>
      </c>
      <c r="E1151" s="508">
        <v>1298.3</v>
      </c>
      <c r="F1151" s="508">
        <v>1964.8</v>
      </c>
      <c r="G1151" s="508"/>
      <c r="H1151" s="508">
        <f t="shared" si="102"/>
        <v>-1964.8</v>
      </c>
      <c r="I1151" s="508">
        <f t="shared" si="101"/>
        <v>-1298.3</v>
      </c>
      <c r="J1151" s="508"/>
      <c r="K1151" s="508"/>
      <c r="L1151" s="508"/>
    </row>
    <row r="1152" spans="1:12" s="214" customFormat="1" ht="27">
      <c r="A1152" s="656"/>
      <c r="B1152" s="659"/>
      <c r="C1152" s="470"/>
      <c r="D1152" s="225" t="s">
        <v>227</v>
      </c>
      <c r="E1152" s="508"/>
      <c r="F1152" s="508"/>
      <c r="G1152" s="508"/>
      <c r="H1152" s="508">
        <f t="shared" si="102"/>
        <v>0</v>
      </c>
      <c r="I1152" s="508">
        <f t="shared" si="101"/>
        <v>0</v>
      </c>
      <c r="J1152" s="508"/>
      <c r="K1152" s="508"/>
      <c r="L1152" s="508"/>
    </row>
    <row r="1153" spans="1:12" s="214" customFormat="1" ht="14.25">
      <c r="A1153" s="656"/>
      <c r="B1153" s="659"/>
      <c r="C1153" s="470">
        <v>4214</v>
      </c>
      <c r="D1153" s="224" t="s">
        <v>42</v>
      </c>
      <c r="E1153" s="508">
        <v>90183.099999999991</v>
      </c>
      <c r="F1153" s="508">
        <v>61343.4</v>
      </c>
      <c r="G1153" s="508">
        <v>84722.8</v>
      </c>
      <c r="H1153" s="508">
        <f t="shared" si="102"/>
        <v>23379.4</v>
      </c>
      <c r="I1153" s="508">
        <f t="shared" si="101"/>
        <v>-5460.2999999999884</v>
      </c>
      <c r="J1153" s="508"/>
      <c r="K1153" s="508">
        <v>84722.8</v>
      </c>
      <c r="L1153" s="508">
        <v>84722.8</v>
      </c>
    </row>
    <row r="1154" spans="1:12" s="212" customFormat="1" ht="23.25" customHeight="1">
      <c r="A1154" s="656"/>
      <c r="B1154" s="659"/>
      <c r="C1154" s="470">
        <v>4215</v>
      </c>
      <c r="D1154" s="224" t="s">
        <v>43</v>
      </c>
      <c r="E1154" s="508"/>
      <c r="F1154" s="508"/>
      <c r="G1154" s="508"/>
      <c r="H1154" s="508">
        <f t="shared" si="102"/>
        <v>0</v>
      </c>
      <c r="I1154" s="508">
        <f t="shared" si="101"/>
        <v>0</v>
      </c>
      <c r="J1154" s="508"/>
      <c r="K1154" s="508"/>
      <c r="L1154" s="508"/>
    </row>
    <row r="1155" spans="1:12" s="146" customFormat="1" ht="28.5">
      <c r="A1155" s="656"/>
      <c r="B1155" s="659"/>
      <c r="C1155" s="470">
        <v>4216</v>
      </c>
      <c r="D1155" s="224" t="s">
        <v>44</v>
      </c>
      <c r="E1155" s="508"/>
      <c r="F1155" s="508"/>
      <c r="G1155" s="508"/>
      <c r="H1155" s="508">
        <f t="shared" si="102"/>
        <v>0</v>
      </c>
      <c r="I1155" s="508">
        <f t="shared" si="101"/>
        <v>0</v>
      </c>
      <c r="J1155" s="508"/>
      <c r="K1155" s="508"/>
      <c r="L1155" s="508"/>
    </row>
    <row r="1156" spans="1:12" s="146" customFormat="1" ht="14.25">
      <c r="A1156" s="656"/>
      <c r="B1156" s="659"/>
      <c r="C1156" s="470">
        <v>4217</v>
      </c>
      <c r="D1156" s="224" t="s">
        <v>45</v>
      </c>
      <c r="E1156" s="508"/>
      <c r="F1156" s="508"/>
      <c r="G1156" s="508"/>
      <c r="H1156" s="508">
        <f t="shared" si="102"/>
        <v>0</v>
      </c>
      <c r="I1156" s="508">
        <f t="shared" si="101"/>
        <v>0</v>
      </c>
      <c r="J1156" s="508"/>
      <c r="K1156" s="508"/>
      <c r="L1156" s="508"/>
    </row>
    <row r="1157" spans="1:12" s="146" customFormat="1" ht="28.5">
      <c r="A1157" s="656"/>
      <c r="B1157" s="659"/>
      <c r="C1157" s="472"/>
      <c r="D1157" s="426" t="s">
        <v>356</v>
      </c>
      <c r="E1157" s="548">
        <f>E1159+E1160</f>
        <v>220</v>
      </c>
      <c r="F1157" s="548">
        <f>F1159+F1160</f>
        <v>1104</v>
      </c>
      <c r="G1157" s="548">
        <f>G1159+G1160</f>
        <v>1155</v>
      </c>
      <c r="H1157" s="548">
        <f t="shared" si="102"/>
        <v>51</v>
      </c>
      <c r="I1157" s="548">
        <f t="shared" si="101"/>
        <v>935</v>
      </c>
      <c r="J1157" s="548"/>
      <c r="K1157" s="548">
        <f>K1159+K1160</f>
        <v>1155</v>
      </c>
      <c r="L1157" s="548">
        <f>L1159+L1160</f>
        <v>1155</v>
      </c>
    </row>
    <row r="1158" spans="1:12" s="146" customFormat="1">
      <c r="A1158" s="656"/>
      <c r="B1158" s="659"/>
      <c r="C1158" s="470"/>
      <c r="D1158" s="219" t="s">
        <v>71</v>
      </c>
      <c r="E1158" s="509"/>
      <c r="F1158" s="509"/>
      <c r="G1158" s="509"/>
      <c r="H1158" s="509">
        <f t="shared" si="102"/>
        <v>0</v>
      </c>
      <c r="I1158" s="509">
        <f t="shared" si="101"/>
        <v>0</v>
      </c>
      <c r="J1158" s="509"/>
      <c r="K1158" s="509"/>
      <c r="L1158" s="509"/>
    </row>
    <row r="1159" spans="1:12" s="146" customFormat="1">
      <c r="A1159" s="656"/>
      <c r="B1159" s="659"/>
      <c r="C1159" s="470">
        <v>4221</v>
      </c>
      <c r="D1159" s="219" t="s">
        <v>46</v>
      </c>
      <c r="E1159" s="509">
        <v>220</v>
      </c>
      <c r="F1159" s="509">
        <v>1104</v>
      </c>
      <c r="G1159" s="509">
        <v>1155</v>
      </c>
      <c r="H1159" s="509">
        <f t="shared" si="102"/>
        <v>51</v>
      </c>
      <c r="I1159" s="509">
        <f t="shared" si="101"/>
        <v>935</v>
      </c>
      <c r="J1159" s="509"/>
      <c r="K1159" s="509">
        <v>1155</v>
      </c>
      <c r="L1159" s="509">
        <v>1155</v>
      </c>
    </row>
    <row r="1160" spans="1:12" s="146" customFormat="1" ht="27">
      <c r="A1160" s="656"/>
      <c r="B1160" s="659"/>
      <c r="C1160" s="470">
        <v>4222</v>
      </c>
      <c r="D1160" s="219" t="s">
        <v>47</v>
      </c>
      <c r="E1160" s="509"/>
      <c r="F1160" s="509"/>
      <c r="G1160" s="509"/>
      <c r="H1160" s="509">
        <f t="shared" si="102"/>
        <v>0</v>
      </c>
      <c r="I1160" s="509">
        <f t="shared" si="101"/>
        <v>0</v>
      </c>
      <c r="J1160" s="509"/>
      <c r="K1160" s="509"/>
      <c r="L1160" s="509"/>
    </row>
    <row r="1161" spans="1:12" s="214" customFormat="1" ht="14.25">
      <c r="A1161" s="656"/>
      <c r="B1161" s="659"/>
      <c r="C1161" s="470">
        <v>4231</v>
      </c>
      <c r="D1161" s="220" t="s">
        <v>48</v>
      </c>
      <c r="E1161" s="509">
        <v>2891.6</v>
      </c>
      <c r="F1161" s="509">
        <v>3559.3</v>
      </c>
      <c r="G1161" s="509">
        <v>3559.3</v>
      </c>
      <c r="H1161" s="509">
        <f t="shared" si="102"/>
        <v>0</v>
      </c>
      <c r="I1161" s="509">
        <f t="shared" si="101"/>
        <v>667.70000000000027</v>
      </c>
      <c r="J1161" s="509"/>
      <c r="K1161" s="509">
        <v>3559.3</v>
      </c>
      <c r="L1161" s="509">
        <v>3559.3</v>
      </c>
    </row>
    <row r="1162" spans="1:12" s="214" customFormat="1" ht="16.5">
      <c r="A1162" s="656"/>
      <c r="B1162" s="659"/>
      <c r="C1162" s="470">
        <v>4232</v>
      </c>
      <c r="D1162" s="220" t="s">
        <v>49</v>
      </c>
      <c r="E1162" s="509"/>
      <c r="F1162" s="509"/>
      <c r="G1162" s="509"/>
      <c r="H1162" s="509">
        <f t="shared" si="102"/>
        <v>0</v>
      </c>
      <c r="I1162" s="509">
        <f t="shared" si="101"/>
        <v>0</v>
      </c>
      <c r="J1162" s="549"/>
      <c r="K1162" s="509"/>
      <c r="L1162" s="509"/>
    </row>
    <row r="1163" spans="1:12" s="214" customFormat="1" ht="28.5">
      <c r="A1163" s="656"/>
      <c r="B1163" s="659"/>
      <c r="C1163" s="470">
        <v>4233</v>
      </c>
      <c r="D1163" s="220" t="s">
        <v>322</v>
      </c>
      <c r="E1163" s="509"/>
      <c r="F1163" s="509"/>
      <c r="G1163" s="509"/>
      <c r="H1163" s="509">
        <f t="shared" si="102"/>
        <v>0</v>
      </c>
      <c r="I1163" s="509">
        <f t="shared" si="101"/>
        <v>0</v>
      </c>
      <c r="J1163" s="549"/>
      <c r="K1163" s="509"/>
      <c r="L1163" s="509"/>
    </row>
    <row r="1164" spans="1:12" s="214" customFormat="1" ht="14.25">
      <c r="A1164" s="656"/>
      <c r="B1164" s="659"/>
      <c r="C1164" s="470">
        <v>4234</v>
      </c>
      <c r="D1164" s="220" t="s">
        <v>50</v>
      </c>
      <c r="E1164" s="508"/>
      <c r="F1164" s="508"/>
      <c r="G1164" s="508"/>
      <c r="H1164" s="508">
        <f t="shared" si="102"/>
        <v>0</v>
      </c>
      <c r="I1164" s="508">
        <f t="shared" si="101"/>
        <v>0</v>
      </c>
      <c r="J1164" s="508"/>
      <c r="K1164" s="508"/>
      <c r="L1164" s="508"/>
    </row>
    <row r="1165" spans="1:12" s="212" customFormat="1" ht="14.25">
      <c r="A1165" s="656"/>
      <c r="B1165" s="659"/>
      <c r="C1165" s="470">
        <v>4235</v>
      </c>
      <c r="D1165" s="220" t="s">
        <v>51</v>
      </c>
      <c r="E1165" s="508">
        <v>20</v>
      </c>
      <c r="F1165" s="508"/>
      <c r="G1165" s="508">
        <v>750</v>
      </c>
      <c r="H1165" s="508">
        <f t="shared" si="102"/>
        <v>750</v>
      </c>
      <c r="I1165" s="508">
        <f t="shared" si="101"/>
        <v>730</v>
      </c>
      <c r="J1165" s="508"/>
      <c r="K1165" s="508">
        <v>750</v>
      </c>
      <c r="L1165" s="508">
        <v>750</v>
      </c>
    </row>
    <row r="1166" spans="1:12" s="214" customFormat="1" ht="28.5">
      <c r="A1166" s="656"/>
      <c r="B1166" s="659"/>
      <c r="C1166" s="470">
        <v>4236</v>
      </c>
      <c r="D1166" s="220" t="s">
        <v>52</v>
      </c>
      <c r="E1166" s="508"/>
      <c r="F1166" s="508"/>
      <c r="G1166" s="508"/>
      <c r="H1166" s="508">
        <f t="shared" si="102"/>
        <v>0</v>
      </c>
      <c r="I1166" s="508">
        <f t="shared" si="101"/>
        <v>0</v>
      </c>
      <c r="J1166" s="508"/>
      <c r="K1166" s="508"/>
      <c r="L1166" s="508"/>
    </row>
    <row r="1167" spans="1:12" s="212" customFormat="1" ht="14.25">
      <c r="A1167" s="656"/>
      <c r="B1167" s="659"/>
      <c r="C1167" s="470">
        <v>4237</v>
      </c>
      <c r="D1167" s="220" t="s">
        <v>53</v>
      </c>
      <c r="E1167" s="508"/>
      <c r="F1167" s="508"/>
      <c r="G1167" s="508"/>
      <c r="H1167" s="508">
        <f t="shared" si="102"/>
        <v>0</v>
      </c>
      <c r="I1167" s="508">
        <f t="shared" si="101"/>
        <v>0</v>
      </c>
      <c r="J1167" s="508"/>
      <c r="K1167" s="508"/>
      <c r="L1167" s="508"/>
    </row>
    <row r="1168" spans="1:12" s="212" customFormat="1" ht="28.5">
      <c r="A1168" s="656"/>
      <c r="B1168" s="659"/>
      <c r="C1168" s="470">
        <v>4239</v>
      </c>
      <c r="D1168" s="218" t="s">
        <v>54</v>
      </c>
      <c r="E1168" s="510"/>
      <c r="F1168" s="510"/>
      <c r="G1168" s="510"/>
      <c r="H1168" s="510">
        <f t="shared" si="102"/>
        <v>0</v>
      </c>
      <c r="I1168" s="510">
        <f t="shared" ref="I1168:I1199" si="103">G1168-E1168</f>
        <v>0</v>
      </c>
      <c r="J1168" s="510"/>
      <c r="K1168" s="510"/>
      <c r="L1168" s="510"/>
    </row>
    <row r="1169" spans="1:12" s="212" customFormat="1" ht="14.25">
      <c r="A1169" s="656"/>
      <c r="B1169" s="659"/>
      <c r="C1169" s="470">
        <v>4241</v>
      </c>
      <c r="D1169" s="220" t="s">
        <v>55</v>
      </c>
      <c r="E1169" s="508">
        <v>180.18</v>
      </c>
      <c r="F1169" s="508">
        <v>196.5</v>
      </c>
      <c r="G1169" s="508"/>
      <c r="H1169" s="508">
        <f t="shared" si="102"/>
        <v>-196.5</v>
      </c>
      <c r="I1169" s="508">
        <f t="shared" si="103"/>
        <v>-180.18</v>
      </c>
      <c r="J1169" s="508"/>
      <c r="K1169" s="508"/>
      <c r="L1169" s="508"/>
    </row>
    <row r="1170" spans="1:12" s="212" customFormat="1" ht="28.5">
      <c r="A1170" s="656"/>
      <c r="B1170" s="659"/>
      <c r="C1170" s="470">
        <v>4251</v>
      </c>
      <c r="D1170" s="218" t="s">
        <v>56</v>
      </c>
      <c r="E1170" s="510"/>
      <c r="F1170" s="510"/>
      <c r="G1170" s="510"/>
      <c r="H1170" s="510">
        <f t="shared" si="102"/>
        <v>0</v>
      </c>
      <c r="I1170" s="510">
        <f t="shared" si="103"/>
        <v>0</v>
      </c>
      <c r="J1170" s="510"/>
      <c r="K1170" s="510"/>
      <c r="L1170" s="510"/>
    </row>
    <row r="1171" spans="1:12" s="212" customFormat="1" ht="28.5">
      <c r="A1171" s="656"/>
      <c r="B1171" s="659"/>
      <c r="C1171" s="472">
        <v>4252</v>
      </c>
      <c r="D1171" s="426" t="s">
        <v>57</v>
      </c>
      <c r="E1171" s="548">
        <f>E1173+E1174</f>
        <v>0</v>
      </c>
      <c r="F1171" s="548">
        <f>F1173+F1174</f>
        <v>0</v>
      </c>
      <c r="G1171" s="548">
        <f>G1173+G1174</f>
        <v>0</v>
      </c>
      <c r="H1171" s="548">
        <f t="shared" si="102"/>
        <v>0</v>
      </c>
      <c r="I1171" s="548">
        <f t="shared" si="103"/>
        <v>0</v>
      </c>
      <c r="J1171" s="548"/>
      <c r="K1171" s="548">
        <f>K1173+K1174</f>
        <v>0</v>
      </c>
      <c r="L1171" s="548">
        <f>L1173+L1174</f>
        <v>0</v>
      </c>
    </row>
    <row r="1172" spans="1:12" s="212" customFormat="1">
      <c r="A1172" s="656"/>
      <c r="B1172" s="659"/>
      <c r="C1172" s="470"/>
      <c r="D1172" s="219" t="s">
        <v>71</v>
      </c>
      <c r="E1172" s="510"/>
      <c r="F1172" s="510"/>
      <c r="G1172" s="510"/>
      <c r="H1172" s="510">
        <f t="shared" si="102"/>
        <v>0</v>
      </c>
      <c r="I1172" s="510">
        <f t="shared" si="103"/>
        <v>0</v>
      </c>
      <c r="J1172" s="510"/>
      <c r="K1172" s="510"/>
      <c r="L1172" s="510"/>
    </row>
    <row r="1173" spans="1:12" s="214" customFormat="1" ht="27">
      <c r="A1173" s="656"/>
      <c r="B1173" s="659"/>
      <c r="C1173" s="470"/>
      <c r="D1173" s="226" t="s">
        <v>58</v>
      </c>
      <c r="E1173" s="510"/>
      <c r="F1173" s="510"/>
      <c r="G1173" s="510"/>
      <c r="H1173" s="510">
        <f t="shared" si="102"/>
        <v>0</v>
      </c>
      <c r="I1173" s="510">
        <f t="shared" si="103"/>
        <v>0</v>
      </c>
      <c r="J1173" s="510"/>
      <c r="K1173" s="510"/>
      <c r="L1173" s="510"/>
    </row>
    <row r="1174" spans="1:12" s="214" customFormat="1" ht="27">
      <c r="A1174" s="656"/>
      <c r="B1174" s="659"/>
      <c r="C1174" s="470"/>
      <c r="D1174" s="226" t="s">
        <v>59</v>
      </c>
      <c r="E1174" s="510"/>
      <c r="F1174" s="510"/>
      <c r="G1174" s="510"/>
      <c r="H1174" s="510">
        <f t="shared" si="102"/>
        <v>0</v>
      </c>
      <c r="I1174" s="510">
        <f t="shared" si="103"/>
        <v>0</v>
      </c>
      <c r="J1174" s="510"/>
      <c r="K1174" s="510"/>
      <c r="L1174" s="510"/>
    </row>
    <row r="1175" spans="1:12" s="214" customFormat="1" ht="14.25">
      <c r="A1175" s="656"/>
      <c r="B1175" s="659"/>
      <c r="C1175" s="472">
        <v>4261</v>
      </c>
      <c r="D1175" s="426" t="s">
        <v>60</v>
      </c>
      <c r="E1175" s="548">
        <f>E1177+E1178</f>
        <v>0</v>
      </c>
      <c r="F1175" s="548">
        <f>F1177+F1178</f>
        <v>0</v>
      </c>
      <c r="G1175" s="548">
        <f>G1177+G1178</f>
        <v>0</v>
      </c>
      <c r="H1175" s="548">
        <f t="shared" si="102"/>
        <v>0</v>
      </c>
      <c r="I1175" s="548">
        <f t="shared" si="103"/>
        <v>0</v>
      </c>
      <c r="J1175" s="548"/>
      <c r="K1175" s="548">
        <f>K1177+K1178</f>
        <v>0</v>
      </c>
      <c r="L1175" s="548">
        <f>L1177+L1178</f>
        <v>0</v>
      </c>
    </row>
    <row r="1176" spans="1:12" s="214" customFormat="1">
      <c r="A1176" s="656"/>
      <c r="B1176" s="659"/>
      <c r="C1176" s="470"/>
      <c r="D1176" s="219" t="s">
        <v>71</v>
      </c>
      <c r="E1176" s="508"/>
      <c r="F1176" s="508"/>
      <c r="G1176" s="508"/>
      <c r="H1176" s="508">
        <f t="shared" si="102"/>
        <v>0</v>
      </c>
      <c r="I1176" s="508">
        <f t="shared" si="103"/>
        <v>0</v>
      </c>
      <c r="J1176" s="508"/>
      <c r="K1176" s="508"/>
      <c r="L1176" s="508"/>
    </row>
    <row r="1177" spans="1:12" s="214" customFormat="1">
      <c r="A1177" s="656"/>
      <c r="B1177" s="659"/>
      <c r="C1177" s="470"/>
      <c r="D1177" s="219" t="s">
        <v>61</v>
      </c>
      <c r="E1177" s="508"/>
      <c r="F1177" s="508"/>
      <c r="G1177" s="508"/>
      <c r="H1177" s="508">
        <f t="shared" si="102"/>
        <v>0</v>
      </c>
      <c r="I1177" s="508">
        <f t="shared" si="103"/>
        <v>0</v>
      </c>
      <c r="J1177" s="508"/>
      <c r="K1177" s="508"/>
      <c r="L1177" s="508"/>
    </row>
    <row r="1178" spans="1:12" s="214" customFormat="1">
      <c r="A1178" s="656"/>
      <c r="B1178" s="659"/>
      <c r="C1178" s="470"/>
      <c r="D1178" s="219" t="s">
        <v>62</v>
      </c>
      <c r="E1178" s="508"/>
      <c r="F1178" s="508"/>
      <c r="G1178" s="508"/>
      <c r="H1178" s="508">
        <f t="shared" si="102"/>
        <v>0</v>
      </c>
      <c r="I1178" s="508">
        <f t="shared" si="103"/>
        <v>0</v>
      </c>
      <c r="J1178" s="508"/>
      <c r="K1178" s="508"/>
      <c r="L1178" s="508"/>
    </row>
    <row r="1179" spans="1:12" s="214" customFormat="1" ht="14.25">
      <c r="A1179" s="656"/>
      <c r="B1179" s="659"/>
      <c r="C1179" s="470">
        <v>4262</v>
      </c>
      <c r="D1179" s="220" t="s">
        <v>288</v>
      </c>
      <c r="E1179" s="508"/>
      <c r="F1179" s="508"/>
      <c r="G1179" s="508"/>
      <c r="H1179" s="508">
        <f t="shared" si="102"/>
        <v>0</v>
      </c>
      <c r="I1179" s="508">
        <f t="shared" si="103"/>
        <v>0</v>
      </c>
      <c r="J1179" s="508"/>
      <c r="K1179" s="508"/>
      <c r="L1179" s="508"/>
    </row>
    <row r="1180" spans="1:12" s="214" customFormat="1" ht="14.25">
      <c r="A1180" s="656"/>
      <c r="B1180" s="659"/>
      <c r="C1180" s="470">
        <v>4264</v>
      </c>
      <c r="D1180" s="220" t="s">
        <v>287</v>
      </c>
      <c r="E1180" s="508"/>
      <c r="F1180" s="508"/>
      <c r="G1180" s="508"/>
      <c r="H1180" s="508">
        <f t="shared" si="102"/>
        <v>0</v>
      </c>
      <c r="I1180" s="508">
        <f t="shared" si="103"/>
        <v>0</v>
      </c>
      <c r="J1180" s="508"/>
      <c r="K1180" s="508"/>
      <c r="L1180" s="508"/>
    </row>
    <row r="1181" spans="1:12" s="214" customFormat="1" ht="22.5" customHeight="1">
      <c r="A1181" s="656"/>
      <c r="B1181" s="659"/>
      <c r="C1181" s="473">
        <v>4266</v>
      </c>
      <c r="D1181" s="454" t="s">
        <v>363</v>
      </c>
      <c r="E1181" s="508"/>
      <c r="F1181" s="508"/>
      <c r="G1181" s="508"/>
      <c r="H1181" s="508">
        <f t="shared" si="102"/>
        <v>0</v>
      </c>
      <c r="I1181" s="508">
        <f t="shared" si="103"/>
        <v>0</v>
      </c>
      <c r="J1181" s="508"/>
      <c r="K1181" s="508"/>
      <c r="L1181" s="508"/>
    </row>
    <row r="1182" spans="1:12" s="214" customFormat="1" ht="28.5">
      <c r="A1182" s="656"/>
      <c r="B1182" s="659"/>
      <c r="C1182" s="470">
        <v>4267</v>
      </c>
      <c r="D1182" s="220" t="s">
        <v>289</v>
      </c>
      <c r="E1182" s="508"/>
      <c r="F1182" s="508"/>
      <c r="G1182" s="508"/>
      <c r="H1182" s="508">
        <f t="shared" si="102"/>
        <v>0</v>
      </c>
      <c r="I1182" s="508">
        <f t="shared" si="103"/>
        <v>0</v>
      </c>
      <c r="J1182" s="508"/>
      <c r="K1182" s="508"/>
      <c r="L1182" s="508"/>
    </row>
    <row r="1183" spans="1:12" s="214" customFormat="1" ht="14.25">
      <c r="A1183" s="656"/>
      <c r="B1183" s="659"/>
      <c r="C1183" s="470">
        <v>4269</v>
      </c>
      <c r="D1183" s="220" t="s">
        <v>63</v>
      </c>
      <c r="E1183" s="508"/>
      <c r="F1183" s="508"/>
      <c r="G1183" s="508"/>
      <c r="H1183" s="508">
        <f t="shared" si="102"/>
        <v>0</v>
      </c>
      <c r="I1183" s="508">
        <f t="shared" si="103"/>
        <v>0</v>
      </c>
      <c r="J1183" s="508"/>
      <c r="K1183" s="508"/>
      <c r="L1183" s="508"/>
    </row>
    <row r="1184" spans="1:12" s="214" customFormat="1" ht="42.75">
      <c r="A1184" s="656"/>
      <c r="B1184" s="659"/>
      <c r="C1184" s="470">
        <v>4511</v>
      </c>
      <c r="D1184" s="218" t="s">
        <v>64</v>
      </c>
      <c r="E1184" s="508"/>
      <c r="F1184" s="508"/>
      <c r="G1184" s="508"/>
      <c r="H1184" s="508">
        <f t="shared" si="102"/>
        <v>0</v>
      </c>
      <c r="I1184" s="508">
        <f t="shared" si="103"/>
        <v>0</v>
      </c>
      <c r="J1184" s="508"/>
      <c r="K1184" s="508"/>
      <c r="L1184" s="508"/>
    </row>
    <row r="1185" spans="1:12" s="216" customFormat="1" ht="42.75">
      <c r="A1185" s="656"/>
      <c r="B1185" s="659"/>
      <c r="C1185" s="470">
        <v>4621</v>
      </c>
      <c r="D1185" s="218" t="s">
        <v>65</v>
      </c>
      <c r="E1185" s="508"/>
      <c r="F1185" s="508"/>
      <c r="G1185" s="508"/>
      <c r="H1185" s="508">
        <f t="shared" si="102"/>
        <v>0</v>
      </c>
      <c r="I1185" s="508">
        <f t="shared" si="103"/>
        <v>0</v>
      </c>
      <c r="J1185" s="550"/>
      <c r="K1185" s="508"/>
      <c r="L1185" s="508"/>
    </row>
    <row r="1186" spans="1:12" s="216" customFormat="1" ht="42.75">
      <c r="A1186" s="656"/>
      <c r="B1186" s="659"/>
      <c r="C1186" s="470">
        <v>4631</v>
      </c>
      <c r="D1186" s="218" t="s">
        <v>321</v>
      </c>
      <c r="E1186" s="508"/>
      <c r="F1186" s="508"/>
      <c r="G1186" s="508"/>
      <c r="H1186" s="508">
        <f t="shared" si="102"/>
        <v>0</v>
      </c>
      <c r="I1186" s="508">
        <f t="shared" si="103"/>
        <v>0</v>
      </c>
      <c r="J1186" s="550"/>
      <c r="K1186" s="508"/>
      <c r="L1186" s="508"/>
    </row>
    <row r="1187" spans="1:12" s="216" customFormat="1" ht="21.75" customHeight="1">
      <c r="A1187" s="656"/>
      <c r="B1187" s="659"/>
      <c r="C1187" s="470">
        <v>4632</v>
      </c>
      <c r="D1187" s="218" t="s">
        <v>231</v>
      </c>
      <c r="E1187" s="508"/>
      <c r="F1187" s="508"/>
      <c r="G1187" s="508"/>
      <c r="H1187" s="508">
        <f t="shared" si="102"/>
        <v>0</v>
      </c>
      <c r="I1187" s="508">
        <f t="shared" si="103"/>
        <v>0</v>
      </c>
      <c r="J1187" s="508"/>
      <c r="K1187" s="508"/>
      <c r="L1187" s="508"/>
    </row>
    <row r="1188" spans="1:12" s="216" customFormat="1" ht="48.75" customHeight="1">
      <c r="A1188" s="656"/>
      <c r="B1188" s="659"/>
      <c r="C1188" s="473">
        <v>4638</v>
      </c>
      <c r="D1188" s="454" t="s">
        <v>364</v>
      </c>
      <c r="E1188" s="508"/>
      <c r="F1188" s="508"/>
      <c r="G1188" s="508"/>
      <c r="H1188" s="508">
        <f t="shared" si="102"/>
        <v>0</v>
      </c>
      <c r="I1188" s="508">
        <f t="shared" si="103"/>
        <v>0</v>
      </c>
      <c r="J1188" s="508"/>
      <c r="K1188" s="508"/>
      <c r="L1188" s="508"/>
    </row>
    <row r="1189" spans="1:12" s="216" customFormat="1" ht="14.25">
      <c r="A1189" s="656"/>
      <c r="B1189" s="659"/>
      <c r="C1189" s="470" t="s">
        <v>327</v>
      </c>
      <c r="D1189" s="218" t="s">
        <v>328</v>
      </c>
      <c r="E1189" s="508"/>
      <c r="F1189" s="508"/>
      <c r="G1189" s="508"/>
      <c r="H1189" s="508">
        <f t="shared" si="102"/>
        <v>0</v>
      </c>
      <c r="I1189" s="508">
        <f t="shared" si="103"/>
        <v>0</v>
      </c>
      <c r="J1189" s="508"/>
      <c r="K1189" s="508"/>
      <c r="L1189" s="508"/>
    </row>
    <row r="1190" spans="1:12" s="216" customFormat="1" ht="14.25">
      <c r="A1190" s="656"/>
      <c r="B1190" s="659"/>
      <c r="C1190" s="470">
        <v>4729</v>
      </c>
      <c r="D1190" s="220" t="s">
        <v>66</v>
      </c>
      <c r="E1190" s="508">
        <v>2595.33</v>
      </c>
      <c r="F1190" s="508">
        <v>5040</v>
      </c>
      <c r="G1190" s="508">
        <v>5040</v>
      </c>
      <c r="H1190" s="508">
        <f t="shared" si="102"/>
        <v>0</v>
      </c>
      <c r="I1190" s="508">
        <f t="shared" si="103"/>
        <v>2444.67</v>
      </c>
      <c r="J1190" s="551"/>
      <c r="K1190" s="508">
        <v>5040</v>
      </c>
      <c r="L1190" s="508">
        <v>5040</v>
      </c>
    </row>
    <row r="1191" spans="1:12" s="216" customFormat="1" ht="14.25">
      <c r="A1191" s="656"/>
      <c r="B1191" s="659"/>
      <c r="C1191" s="470">
        <v>4822</v>
      </c>
      <c r="D1191" s="220" t="s">
        <v>67</v>
      </c>
      <c r="E1191" s="551"/>
      <c r="F1191" s="551"/>
      <c r="G1191" s="508"/>
      <c r="H1191" s="508">
        <f t="shared" si="102"/>
        <v>0</v>
      </c>
      <c r="I1191" s="508">
        <f t="shared" si="103"/>
        <v>0</v>
      </c>
      <c r="J1191" s="551"/>
      <c r="K1191" s="551"/>
      <c r="L1191" s="551"/>
    </row>
    <row r="1192" spans="1:12" s="216" customFormat="1" ht="14.25">
      <c r="A1192" s="656"/>
      <c r="B1192" s="659"/>
      <c r="C1192" s="472">
        <v>4823</v>
      </c>
      <c r="D1192" s="426" t="s">
        <v>68</v>
      </c>
      <c r="E1192" s="548">
        <f>E1194+E1195+E1196</f>
        <v>1211.8399999999999</v>
      </c>
      <c r="F1192" s="548">
        <f>F1194+F1195+F1196</f>
        <v>2122.1000000000004</v>
      </c>
      <c r="G1192" s="548">
        <f>G1194+G1195+G1196</f>
        <v>1834.8248000000001</v>
      </c>
      <c r="H1192" s="548">
        <f t="shared" si="102"/>
        <v>-287.27520000000027</v>
      </c>
      <c r="I1192" s="548">
        <f t="shared" si="103"/>
        <v>622.98480000000018</v>
      </c>
      <c r="J1192" s="548"/>
      <c r="K1192" s="548">
        <f>K1194+K1195+K1196</f>
        <v>1834.8248000000001</v>
      </c>
      <c r="L1192" s="548">
        <f>L1194+L1195+L1196</f>
        <v>1834.8248000000001</v>
      </c>
    </row>
    <row r="1193" spans="1:12" s="216" customFormat="1" ht="14.25">
      <c r="A1193" s="656"/>
      <c r="B1193" s="659"/>
      <c r="C1193" s="470"/>
      <c r="D1193" s="219" t="s">
        <v>71</v>
      </c>
      <c r="E1193" s="551"/>
      <c r="F1193" s="551"/>
      <c r="G1193" s="508"/>
      <c r="H1193" s="508">
        <f t="shared" si="102"/>
        <v>0</v>
      </c>
      <c r="I1193" s="508">
        <f t="shared" si="103"/>
        <v>0</v>
      </c>
      <c r="J1193" s="551"/>
      <c r="K1193" s="551"/>
      <c r="L1193" s="551"/>
    </row>
    <row r="1194" spans="1:12" s="214" customFormat="1" ht="27">
      <c r="A1194" s="656"/>
      <c r="B1194" s="659"/>
      <c r="C1194" s="470"/>
      <c r="D1194" s="219" t="s">
        <v>230</v>
      </c>
      <c r="E1194" s="508"/>
      <c r="F1194" s="508">
        <v>11.3</v>
      </c>
      <c r="G1194" s="508">
        <v>11.3</v>
      </c>
      <c r="H1194" s="508">
        <f t="shared" si="102"/>
        <v>0</v>
      </c>
      <c r="I1194" s="508">
        <f t="shared" si="103"/>
        <v>11.3</v>
      </c>
      <c r="J1194" s="551"/>
      <c r="K1194" s="508">
        <v>11.3</v>
      </c>
      <c r="L1194" s="508">
        <v>11.3</v>
      </c>
    </row>
    <row r="1195" spans="1:12" ht="27.95" customHeight="1">
      <c r="A1195" s="656"/>
      <c r="B1195" s="659"/>
      <c r="C1195" s="470"/>
      <c r="D1195" s="219" t="s">
        <v>228</v>
      </c>
      <c r="E1195" s="508">
        <v>1196.8399999999999</v>
      </c>
      <c r="F1195" s="508">
        <v>2049.3000000000002</v>
      </c>
      <c r="G1195" s="508">
        <v>1602.4248000000002</v>
      </c>
      <c r="H1195" s="508">
        <f t="shared" si="102"/>
        <v>-446.87519999999995</v>
      </c>
      <c r="I1195" s="508">
        <f t="shared" si="103"/>
        <v>405.58480000000031</v>
      </c>
      <c r="J1195" s="551"/>
      <c r="K1195" s="508">
        <v>1602.4248000000002</v>
      </c>
      <c r="L1195" s="508">
        <v>1602.4248000000002</v>
      </c>
    </row>
    <row r="1196" spans="1:12" ht="14.25">
      <c r="A1196" s="656"/>
      <c r="B1196" s="659"/>
      <c r="C1196" s="470"/>
      <c r="D1196" s="219" t="s">
        <v>229</v>
      </c>
      <c r="E1196" s="551">
        <v>15</v>
      </c>
      <c r="F1196" s="508">
        <v>61.5</v>
      </c>
      <c r="G1196" s="508">
        <v>221.1</v>
      </c>
      <c r="H1196" s="508">
        <f t="shared" si="102"/>
        <v>159.6</v>
      </c>
      <c r="I1196" s="508">
        <f t="shared" si="103"/>
        <v>206.1</v>
      </c>
      <c r="J1196" s="551"/>
      <c r="K1196" s="508">
        <v>221.1</v>
      </c>
      <c r="L1196" s="508">
        <v>221.1</v>
      </c>
    </row>
    <row r="1197" spans="1:12" ht="31.5" customHeight="1">
      <c r="A1197" s="656"/>
      <c r="B1197" s="659"/>
      <c r="C1197" s="473" t="s">
        <v>362</v>
      </c>
      <c r="D1197" s="454" t="s">
        <v>384</v>
      </c>
      <c r="E1197" s="551"/>
      <c r="F1197" s="551"/>
      <c r="G1197" s="508"/>
      <c r="H1197" s="508">
        <f t="shared" si="102"/>
        <v>0</v>
      </c>
      <c r="I1197" s="508">
        <f t="shared" si="103"/>
        <v>0</v>
      </c>
      <c r="J1197" s="551"/>
      <c r="K1197" s="551"/>
      <c r="L1197" s="551"/>
    </row>
    <row r="1198" spans="1:12" s="229" customFormat="1" ht="14.25">
      <c r="A1198" s="656"/>
      <c r="B1198" s="659"/>
      <c r="C1198" s="470">
        <v>4861</v>
      </c>
      <c r="D1198" s="220" t="s">
        <v>69</v>
      </c>
      <c r="E1198" s="551"/>
      <c r="F1198" s="551"/>
      <c r="G1198" s="508"/>
      <c r="H1198" s="508">
        <f t="shared" si="102"/>
        <v>0</v>
      </c>
      <c r="I1198" s="508">
        <f t="shared" si="103"/>
        <v>0</v>
      </c>
      <c r="J1198" s="551"/>
      <c r="K1198" s="551"/>
      <c r="L1198" s="551"/>
    </row>
    <row r="1199" spans="1:12" ht="14.25">
      <c r="A1199" s="657"/>
      <c r="B1199" s="660"/>
      <c r="C1199" s="470">
        <v>4891</v>
      </c>
      <c r="D1199" s="220" t="s">
        <v>70</v>
      </c>
      <c r="E1199" s="508"/>
      <c r="F1199" s="508"/>
      <c r="G1199" s="508"/>
      <c r="H1199" s="508">
        <f t="shared" si="102"/>
        <v>0</v>
      </c>
      <c r="I1199" s="508">
        <f t="shared" si="103"/>
        <v>0</v>
      </c>
      <c r="J1199" s="508"/>
      <c r="K1199" s="508"/>
      <c r="L1199" s="508"/>
    </row>
    <row r="1200" spans="1:12" s="25" customFormat="1" ht="28.5">
      <c r="A1200" s="651" t="s">
        <v>378</v>
      </c>
      <c r="B1200" s="651"/>
      <c r="C1200" s="230"/>
      <c r="D1200" s="34" t="s">
        <v>72</v>
      </c>
      <c r="E1200" s="552">
        <f>SUM(E1202:E1209)</f>
        <v>0</v>
      </c>
      <c r="F1200" s="552">
        <f>SUM(F1202:F1209)</f>
        <v>0</v>
      </c>
      <c r="G1200" s="552">
        <f>SUM(G1202:G1209)</f>
        <v>0</v>
      </c>
      <c r="H1200" s="552">
        <f t="shared" si="102"/>
        <v>0</v>
      </c>
      <c r="I1200" s="552">
        <f>+I1206+I1207+I1208+I1209</f>
        <v>0</v>
      </c>
      <c r="J1200" s="552"/>
      <c r="K1200" s="552">
        <f>SUM(K1202:K1209)</f>
        <v>0</v>
      </c>
      <c r="L1200" s="552">
        <f>SUM(L1202:L1209)</f>
        <v>0</v>
      </c>
    </row>
    <row r="1201" spans="1:12" s="18" customFormat="1" ht="23.25" customHeight="1">
      <c r="A1201" s="506" t="s">
        <v>379</v>
      </c>
      <c r="B1201" s="597" t="s">
        <v>380</v>
      </c>
      <c r="C1201" s="231"/>
      <c r="D1201" s="15" t="s">
        <v>71</v>
      </c>
      <c r="E1201" s="553"/>
      <c r="F1201" s="553"/>
      <c r="G1201" s="553"/>
      <c r="H1201" s="553">
        <f t="shared" si="102"/>
        <v>0</v>
      </c>
      <c r="I1201" s="349">
        <f t="shared" ref="I1201:I1214" si="104">G1201-E1201</f>
        <v>0</v>
      </c>
      <c r="J1201" s="553"/>
      <c r="K1201" s="553"/>
      <c r="L1201" s="553"/>
    </row>
    <row r="1202" spans="1:12" s="18" customFormat="1" ht="28.5">
      <c r="A1202" s="652">
        <v>1080</v>
      </c>
      <c r="B1202" s="652">
        <v>11014</v>
      </c>
      <c r="C1202" s="231">
        <v>5111</v>
      </c>
      <c r="D1202" s="16" t="s">
        <v>424</v>
      </c>
      <c r="E1202" s="553"/>
      <c r="F1202" s="553"/>
      <c r="G1202" s="553"/>
      <c r="H1202" s="349">
        <f t="shared" si="102"/>
        <v>0</v>
      </c>
      <c r="I1202" s="349">
        <f t="shared" si="104"/>
        <v>0</v>
      </c>
      <c r="J1202" s="553"/>
      <c r="K1202" s="553"/>
      <c r="L1202" s="553"/>
    </row>
    <row r="1203" spans="1:12" s="18" customFormat="1" ht="28.5">
      <c r="A1203" s="653"/>
      <c r="B1203" s="653"/>
      <c r="C1203" s="231">
        <v>5112</v>
      </c>
      <c r="D1203" s="16" t="s">
        <v>425</v>
      </c>
      <c r="E1203" s="553"/>
      <c r="F1203" s="553"/>
      <c r="G1203" s="553"/>
      <c r="H1203" s="349">
        <f t="shared" si="102"/>
        <v>0</v>
      </c>
      <c r="I1203" s="349">
        <f t="shared" si="104"/>
        <v>0</v>
      </c>
      <c r="J1203" s="553"/>
      <c r="K1203" s="553"/>
      <c r="L1203" s="553"/>
    </row>
    <row r="1204" spans="1:12" s="18" customFormat="1" ht="13.5" customHeight="1">
      <c r="A1204" s="653"/>
      <c r="B1204" s="653"/>
      <c r="C1204" s="231" t="s">
        <v>426</v>
      </c>
      <c r="D1204" s="16" t="s">
        <v>421</v>
      </c>
      <c r="E1204" s="553"/>
      <c r="F1204" s="553"/>
      <c r="G1204" s="553"/>
      <c r="H1204" s="349">
        <f t="shared" si="102"/>
        <v>0</v>
      </c>
      <c r="I1204" s="349">
        <f t="shared" si="104"/>
        <v>0</v>
      </c>
      <c r="J1204" s="553"/>
      <c r="K1204" s="553"/>
      <c r="L1204" s="553"/>
    </row>
    <row r="1205" spans="1:12" s="18" customFormat="1" ht="14.25">
      <c r="A1205" s="653"/>
      <c r="B1205" s="653"/>
      <c r="C1205" s="231">
        <v>5121</v>
      </c>
      <c r="D1205" s="218" t="s">
        <v>73</v>
      </c>
      <c r="E1205" s="553"/>
      <c r="F1205" s="553"/>
      <c r="G1205" s="553"/>
      <c r="H1205" s="349">
        <f t="shared" si="102"/>
        <v>0</v>
      </c>
      <c r="I1205" s="349">
        <f t="shared" si="104"/>
        <v>0</v>
      </c>
      <c r="J1205" s="553"/>
      <c r="K1205" s="553"/>
      <c r="L1205" s="553"/>
    </row>
    <row r="1206" spans="1:12" s="31" customFormat="1" ht="15.75" customHeight="1">
      <c r="A1206" s="653"/>
      <c r="B1206" s="653"/>
      <c r="C1206" s="208">
        <v>5122</v>
      </c>
      <c r="D1206" s="19" t="s">
        <v>74</v>
      </c>
      <c r="E1206" s="554"/>
      <c r="F1206" s="554"/>
      <c r="G1206" s="349"/>
      <c r="H1206" s="349">
        <f t="shared" si="102"/>
        <v>0</v>
      </c>
      <c r="I1206" s="349">
        <f t="shared" si="104"/>
        <v>0</v>
      </c>
      <c r="J1206" s="554"/>
      <c r="K1206" s="349"/>
      <c r="L1206" s="349"/>
    </row>
    <row r="1207" spans="1:12" s="31" customFormat="1" ht="15.75" customHeight="1">
      <c r="A1207" s="653"/>
      <c r="B1207" s="653"/>
      <c r="C1207" s="208">
        <v>5129</v>
      </c>
      <c r="D1207" s="19" t="s">
        <v>75</v>
      </c>
      <c r="E1207" s="554"/>
      <c r="F1207" s="554"/>
      <c r="G1207" s="349"/>
      <c r="H1207" s="349">
        <f t="shared" si="102"/>
        <v>0</v>
      </c>
      <c r="I1207" s="349">
        <f t="shared" si="104"/>
        <v>0</v>
      </c>
      <c r="J1207" s="554"/>
      <c r="K1207" s="349"/>
      <c r="L1207" s="349"/>
    </row>
    <row r="1208" spans="1:12" s="31" customFormat="1" ht="14.25">
      <c r="A1208" s="653"/>
      <c r="B1208" s="653"/>
      <c r="C1208" s="208">
        <v>5132</v>
      </c>
      <c r="D1208" s="19" t="s">
        <v>76</v>
      </c>
      <c r="E1208" s="554"/>
      <c r="F1208" s="554"/>
      <c r="G1208" s="349"/>
      <c r="H1208" s="349">
        <f t="shared" si="102"/>
        <v>0</v>
      </c>
      <c r="I1208" s="349">
        <f t="shared" si="104"/>
        <v>0</v>
      </c>
      <c r="J1208" s="554"/>
      <c r="K1208" s="349"/>
      <c r="L1208" s="349"/>
    </row>
    <row r="1209" spans="1:12" s="31" customFormat="1" ht="15.75" customHeight="1">
      <c r="A1209" s="654"/>
      <c r="B1209" s="654"/>
      <c r="C1209" s="208" t="s">
        <v>427</v>
      </c>
      <c r="D1209" s="19" t="s">
        <v>428</v>
      </c>
      <c r="E1209" s="554"/>
      <c r="F1209" s="554"/>
      <c r="G1209" s="349"/>
      <c r="H1209" s="349">
        <f t="shared" si="102"/>
        <v>0</v>
      </c>
      <c r="I1209" s="349">
        <f t="shared" si="104"/>
        <v>0</v>
      </c>
      <c r="J1209" s="554"/>
      <c r="K1209" s="349"/>
      <c r="L1209" s="349"/>
    </row>
    <row r="1210" spans="1:12" s="146" customFormat="1" ht="14.25" customHeight="1">
      <c r="A1210" s="655" t="s">
        <v>420</v>
      </c>
      <c r="B1210" s="658" t="s">
        <v>520</v>
      </c>
      <c r="C1210" s="464"/>
      <c r="D1210" s="218" t="s">
        <v>232</v>
      </c>
      <c r="E1210" s="555">
        <v>82</v>
      </c>
      <c r="F1210" s="555">
        <v>86</v>
      </c>
      <c r="G1210" s="555">
        <v>86</v>
      </c>
      <c r="H1210" s="555">
        <f>+G1210-F1210</f>
        <v>0</v>
      </c>
      <c r="I1210" s="555">
        <f t="shared" si="104"/>
        <v>4</v>
      </c>
      <c r="J1210" s="555"/>
      <c r="K1210" s="555">
        <v>86</v>
      </c>
      <c r="L1210" s="555">
        <v>86</v>
      </c>
    </row>
    <row r="1211" spans="1:12" s="146" customFormat="1" ht="13.5" customHeight="1">
      <c r="A1211" s="656"/>
      <c r="B1211" s="659"/>
      <c r="C1211" s="465"/>
      <c r="D1211" s="219"/>
      <c r="E1211" s="556"/>
      <c r="F1211" s="556"/>
      <c r="G1211" s="556"/>
      <c r="H1211" s="556">
        <f>+G1211-F1211</f>
        <v>0</v>
      </c>
      <c r="I1211" s="556">
        <f t="shared" si="104"/>
        <v>0</v>
      </c>
      <c r="J1211" s="556"/>
      <c r="K1211" s="556"/>
      <c r="L1211" s="556"/>
    </row>
    <row r="1212" spans="1:12" s="146" customFormat="1" ht="14.25" customHeight="1">
      <c r="A1212" s="656"/>
      <c r="B1212" s="659"/>
      <c r="C1212" s="465"/>
      <c r="D1212" s="220" t="s">
        <v>31</v>
      </c>
      <c r="E1212" s="556">
        <v>1</v>
      </c>
      <c r="F1212" s="556">
        <v>1</v>
      </c>
      <c r="G1212" s="556">
        <v>1</v>
      </c>
      <c r="H1212" s="556">
        <f>+G1212-F1212</f>
        <v>0</v>
      </c>
      <c r="I1212" s="556">
        <f t="shared" si="104"/>
        <v>0</v>
      </c>
      <c r="J1212" s="556"/>
      <c r="K1212" s="556">
        <v>1</v>
      </c>
      <c r="L1212" s="556">
        <v>1</v>
      </c>
    </row>
    <row r="1213" spans="1:12" s="213" customFormat="1" ht="14.25" customHeight="1">
      <c r="A1213" s="656"/>
      <c r="B1213" s="659"/>
      <c r="C1213" s="465"/>
      <c r="D1213" s="219"/>
      <c r="E1213" s="509"/>
      <c r="F1213" s="509"/>
      <c r="G1213" s="509"/>
      <c r="H1213" s="509">
        <f>+G1213-F1213</f>
        <v>0</v>
      </c>
      <c r="I1213" s="509">
        <f t="shared" si="104"/>
        <v>0</v>
      </c>
      <c r="J1213" s="509"/>
      <c r="K1213" s="509"/>
      <c r="L1213" s="509"/>
    </row>
    <row r="1214" spans="1:12" s="212" customFormat="1" ht="14.25" customHeight="1">
      <c r="A1214" s="656"/>
      <c r="B1214" s="659"/>
      <c r="C1214" s="466"/>
      <c r="D1214" s="228" t="s">
        <v>32</v>
      </c>
      <c r="E1214" s="547">
        <f>+E1216+E1280</f>
        <v>384733.68</v>
      </c>
      <c r="F1214" s="547">
        <f>+F1216+F1280</f>
        <v>482662.79999999993</v>
      </c>
      <c r="G1214" s="547">
        <f>+G1216+G1280</f>
        <v>497162.60799999995</v>
      </c>
      <c r="H1214" s="547">
        <f>+G1214-F1214</f>
        <v>14499.808000000019</v>
      </c>
      <c r="I1214" s="547">
        <f t="shared" si="104"/>
        <v>112428.92799999996</v>
      </c>
      <c r="J1214" s="547"/>
      <c r="K1214" s="547">
        <f>+K1216+K1280</f>
        <v>501165.10799999995</v>
      </c>
      <c r="L1214" s="547">
        <f>+L1216+L1280</f>
        <v>504331.30800000002</v>
      </c>
    </row>
    <row r="1215" spans="1:12" s="212" customFormat="1" ht="14.25" customHeight="1">
      <c r="A1215" s="656"/>
      <c r="B1215" s="659"/>
      <c r="C1215" s="467"/>
      <c r="D1215" s="15" t="s">
        <v>330</v>
      </c>
      <c r="E1215" s="509"/>
      <c r="F1215" s="509"/>
      <c r="G1215" s="509"/>
      <c r="H1215" s="547"/>
      <c r="I1215" s="547"/>
      <c r="J1215" s="509"/>
      <c r="K1215" s="509"/>
      <c r="L1215" s="509"/>
    </row>
    <row r="1216" spans="1:12" s="212" customFormat="1" ht="14.25" customHeight="1">
      <c r="A1216" s="656"/>
      <c r="B1216" s="659"/>
      <c r="C1216" s="468"/>
      <c r="D1216" s="221" t="s">
        <v>35</v>
      </c>
      <c r="E1216" s="547">
        <f>E1218+SUM(E1224:E1279)-E1224-E1229-E1237-E1251-E1255-E1272</f>
        <v>384733.68</v>
      </c>
      <c r="F1216" s="547">
        <f>F1218+SUM(F1224:F1279)-F1224-F1229-F1237-F1251-F1255-F1272</f>
        <v>482662.79999999993</v>
      </c>
      <c r="G1216" s="547">
        <f>G1218+SUM(G1224:G1279)-G1224-G1229-G1237-G1251-G1255-G1272</f>
        <v>497162.60799999995</v>
      </c>
      <c r="H1216" s="547">
        <f>+G1216-F1216</f>
        <v>14499.808000000019</v>
      </c>
      <c r="I1216" s="547">
        <f t="shared" ref="I1216:I1247" si="105">G1216-E1216</f>
        <v>112428.92799999996</v>
      </c>
      <c r="J1216" s="547"/>
      <c r="K1216" s="547">
        <f>K1218+SUM(K1224:K1279)-K1224-K1229-K1237-K1251-K1255-K1272</f>
        <v>501165.10799999995</v>
      </c>
      <c r="L1216" s="547">
        <f>L1218+SUM(L1224:L1279)-L1224-L1229-L1237-L1251-L1255-L1272</f>
        <v>504331.30800000002</v>
      </c>
    </row>
    <row r="1217" spans="1:12" s="212" customFormat="1" ht="13.5" customHeight="1">
      <c r="A1217" s="656"/>
      <c r="B1217" s="659"/>
      <c r="C1217" s="464"/>
      <c r="D1217" s="219" t="s">
        <v>71</v>
      </c>
      <c r="E1217" s="510"/>
      <c r="F1217" s="510"/>
      <c r="G1217" s="509"/>
      <c r="H1217" s="509">
        <f t="shared" ref="H1217:H1289" si="106">+G1217-F1217</f>
        <v>0</v>
      </c>
      <c r="I1217" s="510">
        <f t="shared" si="105"/>
        <v>0</v>
      </c>
      <c r="J1217" s="510"/>
      <c r="K1217" s="510"/>
      <c r="L1217" s="510"/>
    </row>
    <row r="1218" spans="1:12" s="212" customFormat="1" ht="14.25" customHeight="1">
      <c r="A1218" s="656"/>
      <c r="B1218" s="659"/>
      <c r="C1218" s="469"/>
      <c r="D1218" s="426" t="s">
        <v>408</v>
      </c>
      <c r="E1218" s="548">
        <f>SUM(E1220:E1222)</f>
        <v>333605.45</v>
      </c>
      <c r="F1218" s="548">
        <f>SUM(F1220:F1222)</f>
        <v>420720.39999999997</v>
      </c>
      <c r="G1218" s="548">
        <f>SUM(G1220:G1222)</f>
        <v>449778.6</v>
      </c>
      <c r="H1218" s="548">
        <f t="shared" si="106"/>
        <v>29058.200000000012</v>
      </c>
      <c r="I1218" s="548">
        <f t="shared" si="105"/>
        <v>116173.14999999997</v>
      </c>
      <c r="J1218" s="548"/>
      <c r="K1218" s="548">
        <f>SUM(K1220:K1222)</f>
        <v>453781.1</v>
      </c>
      <c r="L1218" s="548">
        <f>SUM(L1220:L1222)</f>
        <v>456947.3</v>
      </c>
    </row>
    <row r="1219" spans="1:12" s="212" customFormat="1">
      <c r="A1219" s="656"/>
      <c r="B1219" s="659"/>
      <c r="C1219" s="464"/>
      <c r="D1219" s="219" t="s">
        <v>71</v>
      </c>
      <c r="E1219" s="510"/>
      <c r="F1219" s="510"/>
      <c r="G1219" s="509"/>
      <c r="H1219" s="509">
        <f t="shared" si="106"/>
        <v>0</v>
      </c>
      <c r="I1219" s="510">
        <f t="shared" si="105"/>
        <v>0</v>
      </c>
      <c r="J1219" s="510"/>
      <c r="K1219" s="510"/>
      <c r="L1219" s="510"/>
    </row>
    <row r="1220" spans="1:12" s="212" customFormat="1" ht="28.5">
      <c r="A1220" s="656"/>
      <c r="B1220" s="659"/>
      <c r="C1220" s="470" t="s">
        <v>224</v>
      </c>
      <c r="D1220" s="222" t="s">
        <v>36</v>
      </c>
      <c r="E1220" s="510">
        <v>291667.95</v>
      </c>
      <c r="F1220" s="510">
        <v>396493.1</v>
      </c>
      <c r="G1220" s="510">
        <v>424337.1</v>
      </c>
      <c r="H1220" s="510"/>
      <c r="I1220" s="510"/>
      <c r="J1220" s="510"/>
      <c r="K1220" s="510">
        <v>428120.8</v>
      </c>
      <c r="L1220" s="510">
        <v>431148</v>
      </c>
    </row>
    <row r="1221" spans="1:12" s="214" customFormat="1" ht="28.5">
      <c r="A1221" s="656"/>
      <c r="B1221" s="659"/>
      <c r="C1221" s="470" t="s">
        <v>225</v>
      </c>
      <c r="D1221" s="223" t="s">
        <v>37</v>
      </c>
      <c r="E1221" s="510">
        <v>35894.6</v>
      </c>
      <c r="F1221" s="510">
        <v>16551.099999999999</v>
      </c>
      <c r="G1221" s="510">
        <v>16860.8</v>
      </c>
      <c r="H1221" s="510"/>
      <c r="I1221" s="510"/>
      <c r="J1221" s="510"/>
      <c r="K1221" s="510">
        <v>16954.2</v>
      </c>
      <c r="L1221" s="510">
        <v>16945</v>
      </c>
    </row>
    <row r="1222" spans="1:12" s="214" customFormat="1" ht="42.75">
      <c r="A1222" s="656"/>
      <c r="B1222" s="659"/>
      <c r="C1222" s="470" t="s">
        <v>226</v>
      </c>
      <c r="D1222" s="223" t="s">
        <v>38</v>
      </c>
      <c r="E1222" s="510">
        <v>6042.9</v>
      </c>
      <c r="F1222" s="510">
        <v>7676.2</v>
      </c>
      <c r="G1222" s="510">
        <v>8580.7000000000007</v>
      </c>
      <c r="H1222" s="510"/>
      <c r="I1222" s="510"/>
      <c r="J1222" s="510"/>
      <c r="K1222" s="510">
        <v>8706.1</v>
      </c>
      <c r="L1222" s="510">
        <v>8854.2999999999993</v>
      </c>
    </row>
    <row r="1223" spans="1:12" s="214" customFormat="1" ht="14.25">
      <c r="A1223" s="656"/>
      <c r="B1223" s="659"/>
      <c r="C1223" s="471"/>
      <c r="D1223" s="427"/>
      <c r="E1223" s="511"/>
      <c r="F1223" s="511"/>
      <c r="G1223" s="511"/>
      <c r="H1223" s="511">
        <f t="shared" si="106"/>
        <v>0</v>
      </c>
      <c r="I1223" s="511">
        <f t="shared" si="105"/>
        <v>0</v>
      </c>
      <c r="J1223" s="511"/>
      <c r="K1223" s="511"/>
      <c r="L1223" s="511"/>
    </row>
    <row r="1224" spans="1:12" s="214" customFormat="1" ht="14.25">
      <c r="A1224" s="656"/>
      <c r="B1224" s="659"/>
      <c r="C1224" s="472">
        <v>4212</v>
      </c>
      <c r="D1224" s="426" t="s">
        <v>39</v>
      </c>
      <c r="E1224" s="548">
        <f>E1226+E1227+E1228</f>
        <v>9047.1299999999992</v>
      </c>
      <c r="F1224" s="548">
        <f>F1226+F1227+F1228</f>
        <v>18293.7</v>
      </c>
      <c r="G1224" s="548">
        <f>G1226+G1227+G1228</f>
        <v>0</v>
      </c>
      <c r="H1224" s="548">
        <f t="shared" si="106"/>
        <v>-18293.7</v>
      </c>
      <c r="I1224" s="548">
        <f t="shared" si="105"/>
        <v>-9047.1299999999992</v>
      </c>
      <c r="J1224" s="548"/>
      <c r="K1224" s="548">
        <f>K1226+K1227+K1228</f>
        <v>0</v>
      </c>
      <c r="L1224" s="548">
        <f>L1226+L1227+L1228</f>
        <v>0</v>
      </c>
    </row>
    <row r="1225" spans="1:12" s="214" customFormat="1">
      <c r="A1225" s="656"/>
      <c r="B1225" s="659"/>
      <c r="C1225" s="470"/>
      <c r="D1225" s="219" t="s">
        <v>71</v>
      </c>
      <c r="E1225" s="508"/>
      <c r="F1225" s="508"/>
      <c r="G1225" s="508"/>
      <c r="H1225" s="508">
        <f t="shared" si="106"/>
        <v>0</v>
      </c>
      <c r="I1225" s="508">
        <f t="shared" si="105"/>
        <v>0</v>
      </c>
      <c r="J1225" s="508"/>
      <c r="K1225" s="508"/>
      <c r="L1225" s="508"/>
    </row>
    <row r="1226" spans="1:12" s="214" customFormat="1">
      <c r="A1226" s="656"/>
      <c r="B1226" s="659"/>
      <c r="C1226" s="470"/>
      <c r="D1226" s="219" t="s">
        <v>39</v>
      </c>
      <c r="E1226" s="510">
        <v>3879.35</v>
      </c>
      <c r="F1226" s="508">
        <v>11917.1</v>
      </c>
      <c r="G1226" s="508"/>
      <c r="H1226" s="508">
        <f t="shared" si="106"/>
        <v>-11917.1</v>
      </c>
      <c r="I1226" s="508">
        <f t="shared" si="105"/>
        <v>-3879.35</v>
      </c>
      <c r="J1226" s="508"/>
      <c r="K1226" s="508"/>
      <c r="L1226" s="508"/>
    </row>
    <row r="1227" spans="1:12" s="214" customFormat="1" ht="27">
      <c r="A1227" s="656"/>
      <c r="B1227" s="659"/>
      <c r="C1227" s="470"/>
      <c r="D1227" s="219" t="s">
        <v>233</v>
      </c>
      <c r="E1227" s="510">
        <v>2088.88</v>
      </c>
      <c r="F1227" s="508"/>
      <c r="G1227" s="508"/>
      <c r="H1227" s="508">
        <f t="shared" si="106"/>
        <v>0</v>
      </c>
      <c r="I1227" s="508">
        <f t="shared" si="105"/>
        <v>-2088.88</v>
      </c>
      <c r="J1227" s="508"/>
      <c r="K1227" s="508"/>
      <c r="L1227" s="508"/>
    </row>
    <row r="1228" spans="1:12" s="214" customFormat="1">
      <c r="A1228" s="656"/>
      <c r="B1228" s="659"/>
      <c r="C1228" s="470"/>
      <c r="D1228" s="219" t="s">
        <v>332</v>
      </c>
      <c r="E1228" s="510">
        <v>3078.9</v>
      </c>
      <c r="F1228" s="508">
        <v>6376.6</v>
      </c>
      <c r="G1228" s="508"/>
      <c r="H1228" s="508">
        <f t="shared" si="106"/>
        <v>-6376.6</v>
      </c>
      <c r="I1228" s="508">
        <f t="shared" si="105"/>
        <v>-3078.9</v>
      </c>
      <c r="J1228" s="508"/>
      <c r="K1228" s="508"/>
      <c r="L1228" s="508"/>
    </row>
    <row r="1229" spans="1:12" s="214" customFormat="1" ht="14.25">
      <c r="A1229" s="656"/>
      <c r="B1229" s="659"/>
      <c r="C1229" s="472">
        <v>4213</v>
      </c>
      <c r="D1229" s="426" t="s">
        <v>40</v>
      </c>
      <c r="E1229" s="548">
        <f>E1231+E1232</f>
        <v>340</v>
      </c>
      <c r="F1229" s="548">
        <f>F1231+F1232</f>
        <v>1197.9000000000001</v>
      </c>
      <c r="G1229" s="548">
        <f>G1231+G1232</f>
        <v>0</v>
      </c>
      <c r="H1229" s="548">
        <f t="shared" si="106"/>
        <v>-1197.9000000000001</v>
      </c>
      <c r="I1229" s="548">
        <f t="shared" si="105"/>
        <v>-340</v>
      </c>
      <c r="J1229" s="548"/>
      <c r="K1229" s="548">
        <f>K1231+K1232</f>
        <v>0</v>
      </c>
      <c r="L1229" s="548">
        <f>L1231+L1232</f>
        <v>0</v>
      </c>
    </row>
    <row r="1230" spans="1:12" s="214" customFormat="1">
      <c r="A1230" s="656"/>
      <c r="B1230" s="659"/>
      <c r="C1230" s="470"/>
      <c r="D1230" s="219" t="s">
        <v>71</v>
      </c>
      <c r="E1230" s="508"/>
      <c r="F1230" s="508"/>
      <c r="G1230" s="508"/>
      <c r="H1230" s="508">
        <f t="shared" si="106"/>
        <v>0</v>
      </c>
      <c r="I1230" s="508">
        <f t="shared" si="105"/>
        <v>0</v>
      </c>
      <c r="J1230" s="508"/>
      <c r="K1230" s="508"/>
      <c r="L1230" s="508"/>
    </row>
    <row r="1231" spans="1:12" s="214" customFormat="1" ht="27">
      <c r="A1231" s="656"/>
      <c r="B1231" s="659"/>
      <c r="C1231" s="470"/>
      <c r="D1231" s="225" t="s">
        <v>41</v>
      </c>
      <c r="E1231" s="508">
        <v>340</v>
      </c>
      <c r="F1231" s="508">
        <v>1197.9000000000001</v>
      </c>
      <c r="G1231" s="508"/>
      <c r="H1231" s="508">
        <f t="shared" si="106"/>
        <v>-1197.9000000000001</v>
      </c>
      <c r="I1231" s="508">
        <f t="shared" si="105"/>
        <v>-340</v>
      </c>
      <c r="J1231" s="508"/>
      <c r="K1231" s="508"/>
      <c r="L1231" s="508"/>
    </row>
    <row r="1232" spans="1:12" s="214" customFormat="1" ht="27">
      <c r="A1232" s="656"/>
      <c r="B1232" s="659"/>
      <c r="C1232" s="470"/>
      <c r="D1232" s="225" t="s">
        <v>227</v>
      </c>
      <c r="E1232" s="508"/>
      <c r="F1232" s="508"/>
      <c r="G1232" s="508"/>
      <c r="H1232" s="508">
        <f t="shared" si="106"/>
        <v>0</v>
      </c>
      <c r="I1232" s="508">
        <f t="shared" si="105"/>
        <v>0</v>
      </c>
      <c r="J1232" s="508"/>
      <c r="K1232" s="508"/>
      <c r="L1232" s="508"/>
    </row>
    <row r="1233" spans="1:12" s="214" customFormat="1" ht="14.25">
      <c r="A1233" s="656"/>
      <c r="B1233" s="659"/>
      <c r="C1233" s="470">
        <v>4214</v>
      </c>
      <c r="D1233" s="224" t="s">
        <v>42</v>
      </c>
      <c r="E1233" s="508">
        <v>33237.89</v>
      </c>
      <c r="F1233" s="508">
        <v>30777.200000000001</v>
      </c>
      <c r="G1233" s="508">
        <v>33195.599999999999</v>
      </c>
      <c r="H1233" s="508">
        <f t="shared" si="106"/>
        <v>2418.3999999999978</v>
      </c>
      <c r="I1233" s="508">
        <f t="shared" si="105"/>
        <v>-42.290000000000873</v>
      </c>
      <c r="J1233" s="508"/>
      <c r="K1233" s="508">
        <v>33195.599999999999</v>
      </c>
      <c r="L1233" s="508">
        <v>33195.599999999999</v>
      </c>
    </row>
    <row r="1234" spans="1:12" s="212" customFormat="1" ht="23.25" customHeight="1">
      <c r="A1234" s="656"/>
      <c r="B1234" s="659"/>
      <c r="C1234" s="470">
        <v>4215</v>
      </c>
      <c r="D1234" s="224" t="s">
        <v>43</v>
      </c>
      <c r="E1234" s="508"/>
      <c r="F1234" s="508"/>
      <c r="G1234" s="508"/>
      <c r="H1234" s="508">
        <f t="shared" si="106"/>
        <v>0</v>
      </c>
      <c r="I1234" s="508">
        <f t="shared" si="105"/>
        <v>0</v>
      </c>
      <c r="J1234" s="508"/>
      <c r="K1234" s="508"/>
      <c r="L1234" s="508"/>
    </row>
    <row r="1235" spans="1:12" s="146" customFormat="1" ht="28.5">
      <c r="A1235" s="656"/>
      <c r="B1235" s="659"/>
      <c r="C1235" s="470">
        <v>4216</v>
      </c>
      <c r="D1235" s="224" t="s">
        <v>44</v>
      </c>
      <c r="E1235" s="508"/>
      <c r="F1235" s="508"/>
      <c r="G1235" s="508"/>
      <c r="H1235" s="508">
        <f t="shared" si="106"/>
        <v>0</v>
      </c>
      <c r="I1235" s="508">
        <f t="shared" si="105"/>
        <v>0</v>
      </c>
      <c r="J1235" s="508"/>
      <c r="K1235" s="508"/>
      <c r="L1235" s="508"/>
    </row>
    <row r="1236" spans="1:12" s="146" customFormat="1" ht="14.25">
      <c r="A1236" s="656"/>
      <c r="B1236" s="659"/>
      <c r="C1236" s="470">
        <v>4217</v>
      </c>
      <c r="D1236" s="224" t="s">
        <v>45</v>
      </c>
      <c r="E1236" s="508"/>
      <c r="F1236" s="508"/>
      <c r="G1236" s="508"/>
      <c r="H1236" s="508">
        <f t="shared" si="106"/>
        <v>0</v>
      </c>
      <c r="I1236" s="508">
        <f t="shared" si="105"/>
        <v>0</v>
      </c>
      <c r="J1236" s="508"/>
      <c r="K1236" s="508"/>
      <c r="L1236" s="508"/>
    </row>
    <row r="1237" spans="1:12" s="146" customFormat="1" ht="28.5">
      <c r="A1237" s="656"/>
      <c r="B1237" s="659"/>
      <c r="C1237" s="472"/>
      <c r="D1237" s="426" t="s">
        <v>356</v>
      </c>
      <c r="E1237" s="548">
        <f>E1239+E1240</f>
        <v>328.8</v>
      </c>
      <c r="F1237" s="548">
        <f>F1239+F1240</f>
        <v>1428</v>
      </c>
      <c r="G1237" s="548">
        <f>G1239+G1240</f>
        <v>1667.6</v>
      </c>
      <c r="H1237" s="548">
        <f t="shared" si="106"/>
        <v>239.59999999999991</v>
      </c>
      <c r="I1237" s="548">
        <f t="shared" si="105"/>
        <v>1338.8</v>
      </c>
      <c r="J1237" s="548"/>
      <c r="K1237" s="548">
        <f>K1239+K1240</f>
        <v>1667.6</v>
      </c>
      <c r="L1237" s="548">
        <f>L1239+L1240</f>
        <v>1667.6</v>
      </c>
    </row>
    <row r="1238" spans="1:12" s="146" customFormat="1">
      <c r="A1238" s="656"/>
      <c r="B1238" s="659"/>
      <c r="C1238" s="470"/>
      <c r="D1238" s="219" t="s">
        <v>71</v>
      </c>
      <c r="E1238" s="509"/>
      <c r="F1238" s="509"/>
      <c r="G1238" s="509"/>
      <c r="H1238" s="509">
        <f t="shared" si="106"/>
        <v>0</v>
      </c>
      <c r="I1238" s="509">
        <f t="shared" si="105"/>
        <v>0</v>
      </c>
      <c r="J1238" s="509"/>
      <c r="K1238" s="509"/>
      <c r="L1238" s="509"/>
    </row>
    <row r="1239" spans="1:12" s="146" customFormat="1">
      <c r="A1239" s="656"/>
      <c r="B1239" s="659"/>
      <c r="C1239" s="470">
        <v>4221</v>
      </c>
      <c r="D1239" s="219" t="s">
        <v>46</v>
      </c>
      <c r="E1239" s="509">
        <v>328.8</v>
      </c>
      <c r="F1239" s="509">
        <v>1428</v>
      </c>
      <c r="G1239" s="509">
        <v>1667.6</v>
      </c>
      <c r="H1239" s="509">
        <f t="shared" si="106"/>
        <v>239.59999999999991</v>
      </c>
      <c r="I1239" s="509">
        <f t="shared" si="105"/>
        <v>1338.8</v>
      </c>
      <c r="J1239" s="509"/>
      <c r="K1239" s="509">
        <v>1667.6</v>
      </c>
      <c r="L1239" s="509">
        <v>1667.6</v>
      </c>
    </row>
    <row r="1240" spans="1:12" s="146" customFormat="1" ht="27">
      <c r="A1240" s="656"/>
      <c r="B1240" s="659"/>
      <c r="C1240" s="470">
        <v>4222</v>
      </c>
      <c r="D1240" s="219" t="s">
        <v>47</v>
      </c>
      <c r="E1240" s="509"/>
      <c r="F1240" s="509"/>
      <c r="G1240" s="509"/>
      <c r="H1240" s="509">
        <f t="shared" si="106"/>
        <v>0</v>
      </c>
      <c r="I1240" s="509">
        <f t="shared" si="105"/>
        <v>0</v>
      </c>
      <c r="J1240" s="509"/>
      <c r="K1240" s="509"/>
      <c r="L1240" s="509"/>
    </row>
    <row r="1241" spans="1:12" s="214" customFormat="1" ht="14.25">
      <c r="A1241" s="656"/>
      <c r="B1241" s="659"/>
      <c r="C1241" s="470">
        <v>4231</v>
      </c>
      <c r="D1241" s="220" t="s">
        <v>48</v>
      </c>
      <c r="E1241" s="509">
        <v>3626.97</v>
      </c>
      <c r="F1241" s="509">
        <v>3131.4</v>
      </c>
      <c r="G1241" s="509">
        <v>3900</v>
      </c>
      <c r="H1241" s="509">
        <f t="shared" si="106"/>
        <v>768.59999999999991</v>
      </c>
      <c r="I1241" s="509">
        <f t="shared" si="105"/>
        <v>273.0300000000002</v>
      </c>
      <c r="J1241" s="509"/>
      <c r="K1241" s="509">
        <v>3900</v>
      </c>
      <c r="L1241" s="509">
        <v>3900</v>
      </c>
    </row>
    <row r="1242" spans="1:12" s="214" customFormat="1" ht="16.5">
      <c r="A1242" s="656"/>
      <c r="B1242" s="659"/>
      <c r="C1242" s="470">
        <v>4232</v>
      </c>
      <c r="D1242" s="220" t="s">
        <v>49</v>
      </c>
      <c r="E1242" s="509"/>
      <c r="F1242" s="509"/>
      <c r="G1242" s="509"/>
      <c r="H1242" s="509">
        <f t="shared" si="106"/>
        <v>0</v>
      </c>
      <c r="I1242" s="509">
        <f t="shared" si="105"/>
        <v>0</v>
      </c>
      <c r="J1242" s="549"/>
      <c r="K1242" s="509"/>
      <c r="L1242" s="509"/>
    </row>
    <row r="1243" spans="1:12" s="214" customFormat="1" ht="28.5">
      <c r="A1243" s="656"/>
      <c r="B1243" s="659"/>
      <c r="C1243" s="470">
        <v>4233</v>
      </c>
      <c r="D1243" s="220" t="s">
        <v>322</v>
      </c>
      <c r="E1243" s="509"/>
      <c r="F1243" s="509"/>
      <c r="G1243" s="509"/>
      <c r="H1243" s="509">
        <f t="shared" si="106"/>
        <v>0</v>
      </c>
      <c r="I1243" s="509">
        <f t="shared" si="105"/>
        <v>0</v>
      </c>
      <c r="J1243" s="549"/>
      <c r="K1243" s="509"/>
      <c r="L1243" s="509"/>
    </row>
    <row r="1244" spans="1:12" s="214" customFormat="1" ht="14.25">
      <c r="A1244" s="656"/>
      <c r="B1244" s="659"/>
      <c r="C1244" s="470">
        <v>4234</v>
      </c>
      <c r="D1244" s="220" t="s">
        <v>50</v>
      </c>
      <c r="E1244" s="508"/>
      <c r="F1244" s="508"/>
      <c r="G1244" s="508"/>
      <c r="H1244" s="508">
        <f t="shared" si="106"/>
        <v>0</v>
      </c>
      <c r="I1244" s="508">
        <f t="shared" si="105"/>
        <v>0</v>
      </c>
      <c r="J1244" s="508"/>
      <c r="K1244" s="508"/>
      <c r="L1244" s="508"/>
    </row>
    <row r="1245" spans="1:12" s="212" customFormat="1" ht="14.25">
      <c r="A1245" s="656"/>
      <c r="B1245" s="659"/>
      <c r="C1245" s="470">
        <v>4235</v>
      </c>
      <c r="D1245" s="220" t="s">
        <v>51</v>
      </c>
      <c r="E1245" s="508">
        <v>180</v>
      </c>
      <c r="F1245" s="508"/>
      <c r="G1245" s="508">
        <v>750</v>
      </c>
      <c r="H1245" s="508">
        <f t="shared" si="106"/>
        <v>750</v>
      </c>
      <c r="I1245" s="508">
        <f t="shared" si="105"/>
        <v>570</v>
      </c>
      <c r="J1245" s="508"/>
      <c r="K1245" s="508">
        <v>750</v>
      </c>
      <c r="L1245" s="508">
        <v>750</v>
      </c>
    </row>
    <row r="1246" spans="1:12" s="214" customFormat="1" ht="28.5">
      <c r="A1246" s="656"/>
      <c r="B1246" s="659"/>
      <c r="C1246" s="470">
        <v>4236</v>
      </c>
      <c r="D1246" s="220" t="s">
        <v>52</v>
      </c>
      <c r="E1246" s="508"/>
      <c r="F1246" s="508"/>
      <c r="G1246" s="508"/>
      <c r="H1246" s="508">
        <f t="shared" si="106"/>
        <v>0</v>
      </c>
      <c r="I1246" s="508">
        <f t="shared" si="105"/>
        <v>0</v>
      </c>
      <c r="J1246" s="508"/>
      <c r="K1246" s="508"/>
      <c r="L1246" s="508"/>
    </row>
    <row r="1247" spans="1:12" s="212" customFormat="1" ht="14.25">
      <c r="A1247" s="656"/>
      <c r="B1247" s="659"/>
      <c r="C1247" s="470">
        <v>4237</v>
      </c>
      <c r="D1247" s="220" t="s">
        <v>53</v>
      </c>
      <c r="E1247" s="508"/>
      <c r="F1247" s="508"/>
      <c r="G1247" s="508"/>
      <c r="H1247" s="508">
        <f t="shared" si="106"/>
        <v>0</v>
      </c>
      <c r="I1247" s="508">
        <f t="shared" si="105"/>
        <v>0</v>
      </c>
      <c r="J1247" s="508"/>
      <c r="K1247" s="508"/>
      <c r="L1247" s="508"/>
    </row>
    <row r="1248" spans="1:12" s="212" customFormat="1" ht="28.5">
      <c r="A1248" s="656"/>
      <c r="B1248" s="659"/>
      <c r="C1248" s="470">
        <v>4239</v>
      </c>
      <c r="D1248" s="218" t="s">
        <v>54</v>
      </c>
      <c r="E1248" s="510"/>
      <c r="F1248" s="510"/>
      <c r="G1248" s="510"/>
      <c r="H1248" s="510">
        <f t="shared" si="106"/>
        <v>0</v>
      </c>
      <c r="I1248" s="510">
        <f t="shared" ref="I1248:I1279" si="107">G1248-E1248</f>
        <v>0</v>
      </c>
      <c r="J1248" s="510"/>
      <c r="K1248" s="510"/>
      <c r="L1248" s="510"/>
    </row>
    <row r="1249" spans="1:12" s="212" customFormat="1" ht="14.25">
      <c r="A1249" s="656"/>
      <c r="B1249" s="659"/>
      <c r="C1249" s="470">
        <v>4241</v>
      </c>
      <c r="D1249" s="220" t="s">
        <v>55</v>
      </c>
      <c r="E1249" s="508">
        <v>146</v>
      </c>
      <c r="F1249" s="508">
        <v>180.9</v>
      </c>
      <c r="G1249" s="508"/>
      <c r="H1249" s="508">
        <f t="shared" si="106"/>
        <v>-180.9</v>
      </c>
      <c r="I1249" s="508">
        <f t="shared" si="107"/>
        <v>-146</v>
      </c>
      <c r="J1249" s="508"/>
      <c r="K1249" s="508"/>
      <c r="L1249" s="508"/>
    </row>
    <row r="1250" spans="1:12" s="212" customFormat="1" ht="28.5">
      <c r="A1250" s="656"/>
      <c r="B1250" s="659"/>
      <c r="C1250" s="470">
        <v>4251</v>
      </c>
      <c r="D1250" s="218" t="s">
        <v>56</v>
      </c>
      <c r="E1250" s="510"/>
      <c r="F1250" s="510"/>
      <c r="G1250" s="510"/>
      <c r="H1250" s="510">
        <f t="shared" si="106"/>
        <v>0</v>
      </c>
      <c r="I1250" s="510">
        <f t="shared" si="107"/>
        <v>0</v>
      </c>
      <c r="J1250" s="510"/>
      <c r="K1250" s="510"/>
      <c r="L1250" s="510"/>
    </row>
    <row r="1251" spans="1:12" s="212" customFormat="1" ht="28.5">
      <c r="A1251" s="656"/>
      <c r="B1251" s="659"/>
      <c r="C1251" s="472">
        <v>4252</v>
      </c>
      <c r="D1251" s="426" t="s">
        <v>57</v>
      </c>
      <c r="E1251" s="548">
        <f>E1253+E1254</f>
        <v>0</v>
      </c>
      <c r="F1251" s="548">
        <f>F1253+F1254</f>
        <v>0</v>
      </c>
      <c r="G1251" s="548">
        <f>G1253+G1254</f>
        <v>0</v>
      </c>
      <c r="H1251" s="548">
        <f t="shared" si="106"/>
        <v>0</v>
      </c>
      <c r="I1251" s="548">
        <f t="shared" si="107"/>
        <v>0</v>
      </c>
      <c r="J1251" s="548"/>
      <c r="K1251" s="548">
        <f>K1253+K1254</f>
        <v>0</v>
      </c>
      <c r="L1251" s="548">
        <f>L1253+L1254</f>
        <v>0</v>
      </c>
    </row>
    <row r="1252" spans="1:12" s="212" customFormat="1">
      <c r="A1252" s="656"/>
      <c r="B1252" s="659"/>
      <c r="C1252" s="470"/>
      <c r="D1252" s="219" t="s">
        <v>71</v>
      </c>
      <c r="E1252" s="510"/>
      <c r="F1252" s="510"/>
      <c r="G1252" s="510"/>
      <c r="H1252" s="510">
        <f t="shared" si="106"/>
        <v>0</v>
      </c>
      <c r="I1252" s="510">
        <f t="shared" si="107"/>
        <v>0</v>
      </c>
      <c r="J1252" s="510"/>
      <c r="K1252" s="510"/>
      <c r="L1252" s="510"/>
    </row>
    <row r="1253" spans="1:12" s="214" customFormat="1" ht="27">
      <c r="A1253" s="656"/>
      <c r="B1253" s="659"/>
      <c r="C1253" s="470"/>
      <c r="D1253" s="226" t="s">
        <v>58</v>
      </c>
      <c r="E1253" s="510"/>
      <c r="F1253" s="510"/>
      <c r="G1253" s="510"/>
      <c r="H1253" s="510">
        <f t="shared" si="106"/>
        <v>0</v>
      </c>
      <c r="I1253" s="510">
        <f t="shared" si="107"/>
        <v>0</v>
      </c>
      <c r="J1253" s="510"/>
      <c r="K1253" s="510"/>
      <c r="L1253" s="510"/>
    </row>
    <row r="1254" spans="1:12" s="214" customFormat="1" ht="27">
      <c r="A1254" s="656"/>
      <c r="B1254" s="659"/>
      <c r="C1254" s="470"/>
      <c r="D1254" s="226" t="s">
        <v>59</v>
      </c>
      <c r="E1254" s="510"/>
      <c r="F1254" s="510"/>
      <c r="G1254" s="510"/>
      <c r="H1254" s="510">
        <f t="shared" si="106"/>
        <v>0</v>
      </c>
      <c r="I1254" s="510">
        <f t="shared" si="107"/>
        <v>0</v>
      </c>
      <c r="J1254" s="510"/>
      <c r="K1254" s="510"/>
      <c r="L1254" s="510"/>
    </row>
    <row r="1255" spans="1:12" s="214" customFormat="1" ht="14.25">
      <c r="A1255" s="656"/>
      <c r="B1255" s="659"/>
      <c r="C1255" s="472">
        <v>4261</v>
      </c>
      <c r="D1255" s="426" t="s">
        <v>60</v>
      </c>
      <c r="E1255" s="548">
        <f>E1257+E1258</f>
        <v>0</v>
      </c>
      <c r="F1255" s="548">
        <f>F1257+F1258</f>
        <v>0</v>
      </c>
      <c r="G1255" s="548">
        <f>G1257+G1258</f>
        <v>0</v>
      </c>
      <c r="H1255" s="548">
        <f t="shared" si="106"/>
        <v>0</v>
      </c>
      <c r="I1255" s="548">
        <f t="shared" si="107"/>
        <v>0</v>
      </c>
      <c r="J1255" s="548"/>
      <c r="K1255" s="548">
        <f>K1257+K1258</f>
        <v>0</v>
      </c>
      <c r="L1255" s="548">
        <f>L1257+L1258</f>
        <v>0</v>
      </c>
    </row>
    <row r="1256" spans="1:12" s="214" customFormat="1">
      <c r="A1256" s="656"/>
      <c r="B1256" s="659"/>
      <c r="C1256" s="470"/>
      <c r="D1256" s="219" t="s">
        <v>71</v>
      </c>
      <c r="E1256" s="508"/>
      <c r="F1256" s="508"/>
      <c r="G1256" s="508"/>
      <c r="H1256" s="508">
        <f t="shared" si="106"/>
        <v>0</v>
      </c>
      <c r="I1256" s="508">
        <f t="shared" si="107"/>
        <v>0</v>
      </c>
      <c r="J1256" s="508"/>
      <c r="K1256" s="508"/>
      <c r="L1256" s="508"/>
    </row>
    <row r="1257" spans="1:12" s="214" customFormat="1">
      <c r="A1257" s="656"/>
      <c r="B1257" s="659"/>
      <c r="C1257" s="470"/>
      <c r="D1257" s="219" t="s">
        <v>61</v>
      </c>
      <c r="E1257" s="508"/>
      <c r="F1257" s="508"/>
      <c r="G1257" s="508"/>
      <c r="H1257" s="508">
        <f t="shared" si="106"/>
        <v>0</v>
      </c>
      <c r="I1257" s="508">
        <f t="shared" si="107"/>
        <v>0</v>
      </c>
      <c r="J1257" s="508"/>
      <c r="K1257" s="508"/>
      <c r="L1257" s="508"/>
    </row>
    <row r="1258" spans="1:12" s="214" customFormat="1">
      <c r="A1258" s="656"/>
      <c r="B1258" s="659"/>
      <c r="C1258" s="470"/>
      <c r="D1258" s="219" t="s">
        <v>62</v>
      </c>
      <c r="E1258" s="508"/>
      <c r="F1258" s="508"/>
      <c r="G1258" s="508"/>
      <c r="H1258" s="508">
        <f t="shared" si="106"/>
        <v>0</v>
      </c>
      <c r="I1258" s="508">
        <f t="shared" si="107"/>
        <v>0</v>
      </c>
      <c r="J1258" s="508"/>
      <c r="K1258" s="508"/>
      <c r="L1258" s="508"/>
    </row>
    <row r="1259" spans="1:12" s="214" customFormat="1" ht="14.25">
      <c r="A1259" s="656"/>
      <c r="B1259" s="659"/>
      <c r="C1259" s="470">
        <v>4262</v>
      </c>
      <c r="D1259" s="220" t="s">
        <v>288</v>
      </c>
      <c r="E1259" s="508"/>
      <c r="F1259" s="508"/>
      <c r="G1259" s="508"/>
      <c r="H1259" s="508">
        <f t="shared" si="106"/>
        <v>0</v>
      </c>
      <c r="I1259" s="508">
        <f t="shared" si="107"/>
        <v>0</v>
      </c>
      <c r="J1259" s="508"/>
      <c r="K1259" s="508"/>
      <c r="L1259" s="508"/>
    </row>
    <row r="1260" spans="1:12" s="214" customFormat="1" ht="14.25">
      <c r="A1260" s="656"/>
      <c r="B1260" s="659"/>
      <c r="C1260" s="470">
        <v>4264</v>
      </c>
      <c r="D1260" s="220" t="s">
        <v>287</v>
      </c>
      <c r="E1260" s="508"/>
      <c r="F1260" s="508"/>
      <c r="G1260" s="508"/>
      <c r="H1260" s="508">
        <f t="shared" si="106"/>
        <v>0</v>
      </c>
      <c r="I1260" s="508">
        <f t="shared" si="107"/>
        <v>0</v>
      </c>
      <c r="J1260" s="508"/>
      <c r="K1260" s="508"/>
      <c r="L1260" s="508"/>
    </row>
    <row r="1261" spans="1:12" s="214" customFormat="1" ht="22.5" customHeight="1">
      <c r="A1261" s="656"/>
      <c r="B1261" s="659"/>
      <c r="C1261" s="473">
        <v>4266</v>
      </c>
      <c r="D1261" s="454" t="s">
        <v>363</v>
      </c>
      <c r="E1261" s="508"/>
      <c r="F1261" s="508"/>
      <c r="G1261" s="508"/>
      <c r="H1261" s="508">
        <f t="shared" si="106"/>
        <v>0</v>
      </c>
      <c r="I1261" s="508">
        <f t="shared" si="107"/>
        <v>0</v>
      </c>
      <c r="J1261" s="508"/>
      <c r="K1261" s="508"/>
      <c r="L1261" s="508"/>
    </row>
    <row r="1262" spans="1:12" s="214" customFormat="1" ht="28.5">
      <c r="A1262" s="656"/>
      <c r="B1262" s="659"/>
      <c r="C1262" s="470">
        <v>4267</v>
      </c>
      <c r="D1262" s="220" t="s">
        <v>289</v>
      </c>
      <c r="E1262" s="508"/>
      <c r="F1262" s="508"/>
      <c r="G1262" s="508"/>
      <c r="H1262" s="508">
        <f t="shared" si="106"/>
        <v>0</v>
      </c>
      <c r="I1262" s="508">
        <f t="shared" si="107"/>
        <v>0</v>
      </c>
      <c r="J1262" s="508"/>
      <c r="K1262" s="508"/>
      <c r="L1262" s="508"/>
    </row>
    <row r="1263" spans="1:12" s="214" customFormat="1" ht="14.25">
      <c r="A1263" s="656"/>
      <c r="B1263" s="659"/>
      <c r="C1263" s="470">
        <v>4269</v>
      </c>
      <c r="D1263" s="220" t="s">
        <v>63</v>
      </c>
      <c r="E1263" s="508"/>
      <c r="F1263" s="508"/>
      <c r="G1263" s="508"/>
      <c r="H1263" s="508">
        <f t="shared" si="106"/>
        <v>0</v>
      </c>
      <c r="I1263" s="508">
        <f t="shared" si="107"/>
        <v>0</v>
      </c>
      <c r="J1263" s="508"/>
      <c r="K1263" s="508"/>
      <c r="L1263" s="508"/>
    </row>
    <row r="1264" spans="1:12" s="214" customFormat="1" ht="42.75">
      <c r="A1264" s="656"/>
      <c r="B1264" s="659"/>
      <c r="C1264" s="470">
        <v>4511</v>
      </c>
      <c r="D1264" s="218" t="s">
        <v>64</v>
      </c>
      <c r="E1264" s="508"/>
      <c r="F1264" s="508"/>
      <c r="G1264" s="508"/>
      <c r="H1264" s="508">
        <f t="shared" si="106"/>
        <v>0</v>
      </c>
      <c r="I1264" s="508">
        <f t="shared" si="107"/>
        <v>0</v>
      </c>
      <c r="J1264" s="508"/>
      <c r="K1264" s="508"/>
      <c r="L1264" s="508"/>
    </row>
    <row r="1265" spans="1:12" s="216" customFormat="1" ht="42.75">
      <c r="A1265" s="656"/>
      <c r="B1265" s="659"/>
      <c r="C1265" s="470">
        <v>4621</v>
      </c>
      <c r="D1265" s="218" t="s">
        <v>65</v>
      </c>
      <c r="E1265" s="508"/>
      <c r="F1265" s="508"/>
      <c r="G1265" s="508"/>
      <c r="H1265" s="508">
        <f t="shared" si="106"/>
        <v>0</v>
      </c>
      <c r="I1265" s="508">
        <f t="shared" si="107"/>
        <v>0</v>
      </c>
      <c r="J1265" s="550"/>
      <c r="K1265" s="508"/>
      <c r="L1265" s="508"/>
    </row>
    <row r="1266" spans="1:12" s="216" customFormat="1" ht="42.75">
      <c r="A1266" s="656"/>
      <c r="B1266" s="659"/>
      <c r="C1266" s="470">
        <v>4631</v>
      </c>
      <c r="D1266" s="218" t="s">
        <v>321</v>
      </c>
      <c r="E1266" s="508"/>
      <c r="F1266" s="508"/>
      <c r="G1266" s="508"/>
      <c r="H1266" s="508">
        <f t="shared" si="106"/>
        <v>0</v>
      </c>
      <c r="I1266" s="508">
        <f t="shared" si="107"/>
        <v>0</v>
      </c>
      <c r="J1266" s="550"/>
      <c r="K1266" s="508"/>
      <c r="L1266" s="508"/>
    </row>
    <row r="1267" spans="1:12" s="216" customFormat="1" ht="21.75" customHeight="1">
      <c r="A1267" s="656"/>
      <c r="B1267" s="659"/>
      <c r="C1267" s="470">
        <v>4632</v>
      </c>
      <c r="D1267" s="218" t="s">
        <v>231</v>
      </c>
      <c r="E1267" s="508"/>
      <c r="F1267" s="508"/>
      <c r="G1267" s="508"/>
      <c r="H1267" s="508">
        <f t="shared" si="106"/>
        <v>0</v>
      </c>
      <c r="I1267" s="508">
        <f t="shared" si="107"/>
        <v>0</v>
      </c>
      <c r="J1267" s="508"/>
      <c r="K1267" s="508"/>
      <c r="L1267" s="508"/>
    </row>
    <row r="1268" spans="1:12" s="216" customFormat="1" ht="48.75" customHeight="1">
      <c r="A1268" s="656"/>
      <c r="B1268" s="659"/>
      <c r="C1268" s="473">
        <v>4638</v>
      </c>
      <c r="D1268" s="454" t="s">
        <v>364</v>
      </c>
      <c r="E1268" s="508"/>
      <c r="F1268" s="508"/>
      <c r="G1268" s="508"/>
      <c r="H1268" s="508">
        <f t="shared" si="106"/>
        <v>0</v>
      </c>
      <c r="I1268" s="508">
        <f t="shared" si="107"/>
        <v>0</v>
      </c>
      <c r="J1268" s="508"/>
      <c r="K1268" s="508"/>
      <c r="L1268" s="508"/>
    </row>
    <row r="1269" spans="1:12" s="216" customFormat="1" ht="14.25">
      <c r="A1269" s="656"/>
      <c r="B1269" s="659"/>
      <c r="C1269" s="470" t="s">
        <v>327</v>
      </c>
      <c r="D1269" s="218" t="s">
        <v>328</v>
      </c>
      <c r="E1269" s="508"/>
      <c r="F1269" s="508"/>
      <c r="G1269" s="508"/>
      <c r="H1269" s="508">
        <f t="shared" si="106"/>
        <v>0</v>
      </c>
      <c r="I1269" s="508">
        <f t="shared" si="107"/>
        <v>0</v>
      </c>
      <c r="J1269" s="508"/>
      <c r="K1269" s="508"/>
      <c r="L1269" s="508"/>
    </row>
    <row r="1270" spans="1:12" s="216" customFormat="1" ht="14.25">
      <c r="A1270" s="656"/>
      <c r="B1270" s="659"/>
      <c r="C1270" s="470">
        <v>4729</v>
      </c>
      <c r="D1270" s="220" t="s">
        <v>66</v>
      </c>
      <c r="E1270" s="508">
        <v>3668.6</v>
      </c>
      <c r="F1270" s="508">
        <v>5880</v>
      </c>
      <c r="G1270" s="508">
        <v>6720</v>
      </c>
      <c r="H1270" s="508">
        <f t="shared" si="106"/>
        <v>840</v>
      </c>
      <c r="I1270" s="508">
        <f t="shared" si="107"/>
        <v>3051.4</v>
      </c>
      <c r="J1270" s="551"/>
      <c r="K1270" s="508">
        <v>6720</v>
      </c>
      <c r="L1270" s="508">
        <v>6720</v>
      </c>
    </row>
    <row r="1271" spans="1:12" s="216" customFormat="1" ht="14.25">
      <c r="A1271" s="656"/>
      <c r="B1271" s="659"/>
      <c r="C1271" s="470">
        <v>4822</v>
      </c>
      <c r="D1271" s="220" t="s">
        <v>67</v>
      </c>
      <c r="E1271" s="551"/>
      <c r="F1271" s="551"/>
      <c r="G1271" s="508"/>
      <c r="H1271" s="508">
        <f t="shared" si="106"/>
        <v>0</v>
      </c>
      <c r="I1271" s="508">
        <f t="shared" si="107"/>
        <v>0</v>
      </c>
      <c r="J1271" s="551"/>
      <c r="K1271" s="551"/>
      <c r="L1271" s="551"/>
    </row>
    <row r="1272" spans="1:12" s="216" customFormat="1" ht="14.25">
      <c r="A1272" s="656"/>
      <c r="B1272" s="659"/>
      <c r="C1272" s="472">
        <v>4823</v>
      </c>
      <c r="D1272" s="426" t="s">
        <v>68</v>
      </c>
      <c r="E1272" s="548">
        <f>E1274+E1275+E1276</f>
        <v>552.84</v>
      </c>
      <c r="F1272" s="548">
        <f>F1274+F1275+F1276</f>
        <v>1053.3</v>
      </c>
      <c r="G1272" s="548">
        <f>G1274+G1275+G1276</f>
        <v>1150.808</v>
      </c>
      <c r="H1272" s="548">
        <f t="shared" si="106"/>
        <v>97.508000000000038</v>
      </c>
      <c r="I1272" s="548">
        <f t="shared" si="107"/>
        <v>597.96799999999996</v>
      </c>
      <c r="J1272" s="548"/>
      <c r="K1272" s="548">
        <f>K1274+K1275+K1276</f>
        <v>1150.808</v>
      </c>
      <c r="L1272" s="548">
        <f>L1274+L1275+L1276</f>
        <v>1150.808</v>
      </c>
    </row>
    <row r="1273" spans="1:12" s="216" customFormat="1" ht="14.25">
      <c r="A1273" s="656"/>
      <c r="B1273" s="659"/>
      <c r="C1273" s="470"/>
      <c r="D1273" s="219" t="s">
        <v>71</v>
      </c>
      <c r="E1273" s="551"/>
      <c r="F1273" s="551"/>
      <c r="G1273" s="508"/>
      <c r="H1273" s="508">
        <f t="shared" si="106"/>
        <v>0</v>
      </c>
      <c r="I1273" s="508">
        <f t="shared" si="107"/>
        <v>0</v>
      </c>
      <c r="J1273" s="551"/>
      <c r="K1273" s="551"/>
      <c r="L1273" s="551"/>
    </row>
    <row r="1274" spans="1:12" s="214" customFormat="1" ht="27">
      <c r="A1274" s="656"/>
      <c r="B1274" s="659"/>
      <c r="C1274" s="470"/>
      <c r="D1274" s="219" t="s">
        <v>230</v>
      </c>
      <c r="E1274" s="508">
        <v>14.64</v>
      </c>
      <c r="F1274" s="508">
        <v>14.9</v>
      </c>
      <c r="G1274" s="508">
        <v>14.9</v>
      </c>
      <c r="H1274" s="508">
        <f t="shared" si="106"/>
        <v>0</v>
      </c>
      <c r="I1274" s="508">
        <f t="shared" si="107"/>
        <v>0.25999999999999979</v>
      </c>
      <c r="J1274" s="551"/>
      <c r="K1274" s="508">
        <v>14.9</v>
      </c>
      <c r="L1274" s="508">
        <v>14.9</v>
      </c>
    </row>
    <row r="1275" spans="1:12" ht="27.95" customHeight="1">
      <c r="A1275" s="656"/>
      <c r="B1275" s="659"/>
      <c r="C1275" s="470"/>
      <c r="D1275" s="219" t="s">
        <v>228</v>
      </c>
      <c r="E1275" s="508">
        <v>523.20000000000005</v>
      </c>
      <c r="F1275" s="508">
        <v>974.8</v>
      </c>
      <c r="G1275" s="508">
        <v>921.40800000000002</v>
      </c>
      <c r="H1275" s="508">
        <f t="shared" si="106"/>
        <v>-53.391999999999939</v>
      </c>
      <c r="I1275" s="508">
        <f t="shared" si="107"/>
        <v>398.20799999999997</v>
      </c>
      <c r="J1275" s="551"/>
      <c r="K1275" s="508">
        <v>921.40800000000002</v>
      </c>
      <c r="L1275" s="508">
        <v>921.40800000000002</v>
      </c>
    </row>
    <row r="1276" spans="1:12" ht="14.25">
      <c r="A1276" s="656"/>
      <c r="B1276" s="659"/>
      <c r="C1276" s="470"/>
      <c r="D1276" s="219" t="s">
        <v>229</v>
      </c>
      <c r="E1276" s="508">
        <v>15</v>
      </c>
      <c r="F1276" s="508">
        <v>63.599999999999994</v>
      </c>
      <c r="G1276" s="508">
        <v>214.5</v>
      </c>
      <c r="H1276" s="508">
        <f t="shared" si="106"/>
        <v>150.9</v>
      </c>
      <c r="I1276" s="508">
        <f t="shared" si="107"/>
        <v>199.5</v>
      </c>
      <c r="J1276" s="551"/>
      <c r="K1276" s="508">
        <v>214.5</v>
      </c>
      <c r="L1276" s="508">
        <v>214.5</v>
      </c>
    </row>
    <row r="1277" spans="1:12" ht="31.5" customHeight="1">
      <c r="A1277" s="656"/>
      <c r="B1277" s="659"/>
      <c r="C1277" s="473" t="s">
        <v>362</v>
      </c>
      <c r="D1277" s="454" t="s">
        <v>384</v>
      </c>
      <c r="E1277" s="551"/>
      <c r="F1277" s="551"/>
      <c r="G1277" s="508"/>
      <c r="H1277" s="508">
        <f t="shared" si="106"/>
        <v>0</v>
      </c>
      <c r="I1277" s="508">
        <f t="shared" si="107"/>
        <v>0</v>
      </c>
      <c r="J1277" s="551"/>
      <c r="K1277" s="551"/>
      <c r="L1277" s="551"/>
    </row>
    <row r="1278" spans="1:12" s="229" customFormat="1" ht="14.25">
      <c r="A1278" s="656"/>
      <c r="B1278" s="659"/>
      <c r="C1278" s="470">
        <v>4861</v>
      </c>
      <c r="D1278" s="220" t="s">
        <v>69</v>
      </c>
      <c r="E1278" s="551"/>
      <c r="F1278" s="551"/>
      <c r="G1278" s="508"/>
      <c r="H1278" s="508">
        <f t="shared" si="106"/>
        <v>0</v>
      </c>
      <c r="I1278" s="508">
        <f t="shared" si="107"/>
        <v>0</v>
      </c>
      <c r="J1278" s="551"/>
      <c r="K1278" s="551"/>
      <c r="L1278" s="551"/>
    </row>
    <row r="1279" spans="1:12" ht="14.25">
      <c r="A1279" s="657"/>
      <c r="B1279" s="660"/>
      <c r="C1279" s="470">
        <v>4891</v>
      </c>
      <c r="D1279" s="220" t="s">
        <v>70</v>
      </c>
      <c r="E1279" s="508"/>
      <c r="F1279" s="508"/>
      <c r="G1279" s="508"/>
      <c r="H1279" s="508">
        <f t="shared" si="106"/>
        <v>0</v>
      </c>
      <c r="I1279" s="508">
        <f t="shared" si="107"/>
        <v>0</v>
      </c>
      <c r="J1279" s="508"/>
      <c r="K1279" s="508"/>
      <c r="L1279" s="508"/>
    </row>
    <row r="1280" spans="1:12" s="25" customFormat="1" ht="28.5">
      <c r="A1280" s="651" t="s">
        <v>378</v>
      </c>
      <c r="B1280" s="651"/>
      <c r="C1280" s="230"/>
      <c r="D1280" s="34" t="s">
        <v>72</v>
      </c>
      <c r="E1280" s="552">
        <f>SUM(E1282:E1289)</f>
        <v>0</v>
      </c>
      <c r="F1280" s="552">
        <f>SUM(F1282:F1289)</f>
        <v>0</v>
      </c>
      <c r="G1280" s="552">
        <f>SUM(G1282:G1289)</f>
        <v>0</v>
      </c>
      <c r="H1280" s="552">
        <f t="shared" si="106"/>
        <v>0</v>
      </c>
      <c r="I1280" s="552">
        <f>+I1286+I1287+I1288+I1289</f>
        <v>0</v>
      </c>
      <c r="J1280" s="552"/>
      <c r="K1280" s="552">
        <f>SUM(K1282:K1289)</f>
        <v>0</v>
      </c>
      <c r="L1280" s="552">
        <f>SUM(L1282:L1289)</f>
        <v>0</v>
      </c>
    </row>
    <row r="1281" spans="1:12" s="18" customFormat="1" ht="23.25" customHeight="1">
      <c r="A1281" s="506" t="s">
        <v>379</v>
      </c>
      <c r="B1281" s="597" t="s">
        <v>380</v>
      </c>
      <c r="C1281" s="231"/>
      <c r="D1281" s="15" t="s">
        <v>71</v>
      </c>
      <c r="E1281" s="553"/>
      <c r="F1281" s="553"/>
      <c r="G1281" s="553"/>
      <c r="H1281" s="553">
        <f t="shared" si="106"/>
        <v>0</v>
      </c>
      <c r="I1281" s="349">
        <f t="shared" ref="I1281:I1294" si="108">G1281-E1281</f>
        <v>0</v>
      </c>
      <c r="J1281" s="553"/>
      <c r="K1281" s="553"/>
      <c r="L1281" s="553"/>
    </row>
    <row r="1282" spans="1:12" s="18" customFormat="1" ht="28.5">
      <c r="A1282" s="652">
        <v>1080</v>
      </c>
      <c r="B1282" s="652">
        <v>11015</v>
      </c>
      <c r="C1282" s="231">
        <v>5111</v>
      </c>
      <c r="D1282" s="16" t="s">
        <v>424</v>
      </c>
      <c r="E1282" s="553"/>
      <c r="F1282" s="553"/>
      <c r="G1282" s="553"/>
      <c r="H1282" s="349">
        <f t="shared" si="106"/>
        <v>0</v>
      </c>
      <c r="I1282" s="349">
        <f t="shared" si="108"/>
        <v>0</v>
      </c>
      <c r="J1282" s="553"/>
      <c r="K1282" s="553"/>
      <c r="L1282" s="553"/>
    </row>
    <row r="1283" spans="1:12" s="18" customFormat="1" ht="28.5">
      <c r="A1283" s="653"/>
      <c r="B1283" s="653"/>
      <c r="C1283" s="231">
        <v>5112</v>
      </c>
      <c r="D1283" s="16" t="s">
        <v>425</v>
      </c>
      <c r="E1283" s="553"/>
      <c r="F1283" s="553"/>
      <c r="G1283" s="553"/>
      <c r="H1283" s="349">
        <f t="shared" si="106"/>
        <v>0</v>
      </c>
      <c r="I1283" s="349">
        <f t="shared" si="108"/>
        <v>0</v>
      </c>
      <c r="J1283" s="553"/>
      <c r="K1283" s="553"/>
      <c r="L1283" s="553"/>
    </row>
    <row r="1284" spans="1:12" s="18" customFormat="1" ht="13.5" customHeight="1">
      <c r="A1284" s="653"/>
      <c r="B1284" s="653"/>
      <c r="C1284" s="231" t="s">
        <v>426</v>
      </c>
      <c r="D1284" s="16" t="s">
        <v>421</v>
      </c>
      <c r="E1284" s="553"/>
      <c r="F1284" s="553"/>
      <c r="G1284" s="553"/>
      <c r="H1284" s="349">
        <f t="shared" si="106"/>
        <v>0</v>
      </c>
      <c r="I1284" s="349">
        <f t="shared" si="108"/>
        <v>0</v>
      </c>
      <c r="J1284" s="553"/>
      <c r="K1284" s="553"/>
      <c r="L1284" s="553"/>
    </row>
    <row r="1285" spans="1:12" s="18" customFormat="1" ht="14.25">
      <c r="A1285" s="653"/>
      <c r="B1285" s="653"/>
      <c r="C1285" s="231">
        <v>5121</v>
      </c>
      <c r="D1285" s="218" t="s">
        <v>73</v>
      </c>
      <c r="E1285" s="553"/>
      <c r="F1285" s="553"/>
      <c r="G1285" s="553"/>
      <c r="H1285" s="349">
        <f t="shared" si="106"/>
        <v>0</v>
      </c>
      <c r="I1285" s="349">
        <f t="shared" si="108"/>
        <v>0</v>
      </c>
      <c r="J1285" s="553"/>
      <c r="K1285" s="553"/>
      <c r="L1285" s="553"/>
    </row>
    <row r="1286" spans="1:12" s="31" customFormat="1" ht="15.75" customHeight="1">
      <c r="A1286" s="653"/>
      <c r="B1286" s="653"/>
      <c r="C1286" s="208">
        <v>5122</v>
      </c>
      <c r="D1286" s="19" t="s">
        <v>74</v>
      </c>
      <c r="E1286" s="554"/>
      <c r="F1286" s="554"/>
      <c r="G1286" s="349"/>
      <c r="H1286" s="349">
        <f t="shared" si="106"/>
        <v>0</v>
      </c>
      <c r="I1286" s="349">
        <f t="shared" si="108"/>
        <v>0</v>
      </c>
      <c r="J1286" s="554"/>
      <c r="K1286" s="349"/>
      <c r="L1286" s="349"/>
    </row>
    <row r="1287" spans="1:12" s="31" customFormat="1" ht="15.75" customHeight="1">
      <c r="A1287" s="653"/>
      <c r="B1287" s="653"/>
      <c r="C1287" s="208">
        <v>5129</v>
      </c>
      <c r="D1287" s="19" t="s">
        <v>75</v>
      </c>
      <c r="E1287" s="554"/>
      <c r="F1287" s="554"/>
      <c r="G1287" s="349"/>
      <c r="H1287" s="349">
        <f t="shared" si="106"/>
        <v>0</v>
      </c>
      <c r="I1287" s="349">
        <f t="shared" si="108"/>
        <v>0</v>
      </c>
      <c r="J1287" s="554"/>
      <c r="K1287" s="349"/>
      <c r="L1287" s="349"/>
    </row>
    <row r="1288" spans="1:12" s="31" customFormat="1" ht="14.25">
      <c r="A1288" s="653"/>
      <c r="B1288" s="653"/>
      <c r="C1288" s="208">
        <v>5132</v>
      </c>
      <c r="D1288" s="19" t="s">
        <v>76</v>
      </c>
      <c r="E1288" s="554"/>
      <c r="F1288" s="554"/>
      <c r="G1288" s="349"/>
      <c r="H1288" s="349">
        <f t="shared" si="106"/>
        <v>0</v>
      </c>
      <c r="I1288" s="349">
        <f t="shared" si="108"/>
        <v>0</v>
      </c>
      <c r="J1288" s="554"/>
      <c r="K1288" s="349"/>
      <c r="L1288" s="349"/>
    </row>
    <row r="1289" spans="1:12" s="31" customFormat="1" ht="15.75" customHeight="1">
      <c r="A1289" s="654"/>
      <c r="B1289" s="654"/>
      <c r="C1289" s="208" t="s">
        <v>427</v>
      </c>
      <c r="D1289" s="19" t="s">
        <v>428</v>
      </c>
      <c r="E1289" s="554"/>
      <c r="F1289" s="554"/>
      <c r="G1289" s="349"/>
      <c r="H1289" s="349">
        <f t="shared" si="106"/>
        <v>0</v>
      </c>
      <c r="I1289" s="349">
        <f t="shared" si="108"/>
        <v>0</v>
      </c>
      <c r="J1289" s="554"/>
      <c r="K1289" s="349"/>
      <c r="L1289" s="349"/>
    </row>
    <row r="1290" spans="1:12" s="146" customFormat="1" ht="14.25" customHeight="1">
      <c r="A1290" s="655" t="s">
        <v>420</v>
      </c>
      <c r="B1290" s="658" t="s">
        <v>521</v>
      </c>
      <c r="C1290" s="464"/>
      <c r="D1290" s="218" t="s">
        <v>232</v>
      </c>
      <c r="E1290" s="555">
        <v>64</v>
      </c>
      <c r="F1290" s="555">
        <v>64</v>
      </c>
      <c r="G1290" s="555">
        <v>64</v>
      </c>
      <c r="H1290" s="555">
        <f>+G1290-F1290</f>
        <v>0</v>
      </c>
      <c r="I1290" s="555">
        <f t="shared" si="108"/>
        <v>0</v>
      </c>
      <c r="J1290" s="555"/>
      <c r="K1290" s="555">
        <v>64</v>
      </c>
      <c r="L1290" s="555">
        <v>64</v>
      </c>
    </row>
    <row r="1291" spans="1:12" s="146" customFormat="1" ht="13.5" customHeight="1">
      <c r="A1291" s="656"/>
      <c r="B1291" s="659"/>
      <c r="C1291" s="465"/>
      <c r="D1291" s="219"/>
      <c r="E1291" s="556"/>
      <c r="F1291" s="556"/>
      <c r="G1291" s="556"/>
      <c r="H1291" s="556">
        <f>+G1291-F1291</f>
        <v>0</v>
      </c>
      <c r="I1291" s="556">
        <f t="shared" si="108"/>
        <v>0</v>
      </c>
      <c r="J1291" s="556"/>
      <c r="K1291" s="556"/>
      <c r="L1291" s="556"/>
    </row>
    <row r="1292" spans="1:12" s="146" customFormat="1" ht="14.25" customHeight="1">
      <c r="A1292" s="656"/>
      <c r="B1292" s="659"/>
      <c r="C1292" s="465"/>
      <c r="D1292" s="220" t="s">
        <v>31</v>
      </c>
      <c r="E1292" s="556">
        <v>1</v>
      </c>
      <c r="F1292" s="556">
        <v>1</v>
      </c>
      <c r="G1292" s="556">
        <v>1</v>
      </c>
      <c r="H1292" s="556">
        <f>+G1292-F1292</f>
        <v>0</v>
      </c>
      <c r="I1292" s="556">
        <f t="shared" si="108"/>
        <v>0</v>
      </c>
      <c r="J1292" s="556"/>
      <c r="K1292" s="556">
        <v>1</v>
      </c>
      <c r="L1292" s="556">
        <v>1</v>
      </c>
    </row>
    <row r="1293" spans="1:12" s="213" customFormat="1" ht="14.25" customHeight="1">
      <c r="A1293" s="656"/>
      <c r="B1293" s="659"/>
      <c r="C1293" s="465"/>
      <c r="D1293" s="219"/>
      <c r="E1293" s="509"/>
      <c r="F1293" s="509"/>
      <c r="G1293" s="509"/>
      <c r="H1293" s="509">
        <f>+G1293-F1293</f>
        <v>0</v>
      </c>
      <c r="I1293" s="509">
        <f t="shared" si="108"/>
        <v>0</v>
      </c>
      <c r="J1293" s="509"/>
      <c r="K1293" s="509"/>
      <c r="L1293" s="509"/>
    </row>
    <row r="1294" spans="1:12" s="212" customFormat="1" ht="14.25" customHeight="1">
      <c r="A1294" s="656"/>
      <c r="B1294" s="659"/>
      <c r="C1294" s="466"/>
      <c r="D1294" s="228" t="s">
        <v>32</v>
      </c>
      <c r="E1294" s="547">
        <f>+E1296+E1360</f>
        <v>352069.21000000008</v>
      </c>
      <c r="F1294" s="547">
        <f>+F1296+F1360</f>
        <v>373576.7</v>
      </c>
      <c r="G1294" s="547">
        <f>+G1296+G1360</f>
        <v>349045.76640000002</v>
      </c>
      <c r="H1294" s="547">
        <f>+G1294-F1294</f>
        <v>-24530.933599999989</v>
      </c>
      <c r="I1294" s="547">
        <f t="shared" si="108"/>
        <v>-3023.4436000000569</v>
      </c>
      <c r="J1294" s="547"/>
      <c r="K1294" s="547">
        <f>+K1296+K1360</f>
        <v>351685.76640000002</v>
      </c>
      <c r="L1294" s="547">
        <f>+L1296+L1360</f>
        <v>353797.56640000001</v>
      </c>
    </row>
    <row r="1295" spans="1:12" s="212" customFormat="1" ht="14.25" customHeight="1">
      <c r="A1295" s="656"/>
      <c r="B1295" s="659"/>
      <c r="C1295" s="467"/>
      <c r="D1295" s="15" t="s">
        <v>330</v>
      </c>
      <c r="E1295" s="509"/>
      <c r="F1295" s="509"/>
      <c r="G1295" s="509"/>
      <c r="H1295" s="547"/>
      <c r="I1295" s="547"/>
      <c r="J1295" s="509"/>
      <c r="K1295" s="509"/>
      <c r="L1295" s="509"/>
    </row>
    <row r="1296" spans="1:12" s="212" customFormat="1" ht="14.25" customHeight="1">
      <c r="A1296" s="656"/>
      <c r="B1296" s="659"/>
      <c r="C1296" s="468"/>
      <c r="D1296" s="221" t="s">
        <v>35</v>
      </c>
      <c r="E1296" s="547">
        <f>E1298+SUM(E1304:E1359)-E1304-E1309-E1317-E1331-E1335-E1352</f>
        <v>352069.21000000008</v>
      </c>
      <c r="F1296" s="547">
        <f>F1298+SUM(F1304:F1359)-F1304-F1309-F1317-F1331-F1335-F1352</f>
        <v>373576.7</v>
      </c>
      <c r="G1296" s="547">
        <f>G1298+SUM(G1304:G1359)-G1304-G1309-G1317-G1331-G1335-G1352</f>
        <v>349045.76640000002</v>
      </c>
      <c r="H1296" s="547">
        <f>+G1296-F1296</f>
        <v>-24530.933599999989</v>
      </c>
      <c r="I1296" s="547">
        <f t="shared" ref="I1296:I1327" si="109">G1296-E1296</f>
        <v>-3023.4436000000569</v>
      </c>
      <c r="J1296" s="547"/>
      <c r="K1296" s="547">
        <f>K1298+SUM(K1304:K1359)-K1304-K1309-K1317-K1331-K1335-K1352</f>
        <v>351685.76640000002</v>
      </c>
      <c r="L1296" s="547">
        <f>L1298+SUM(L1304:L1359)-L1304-L1309-L1317-L1331-L1335-L1352</f>
        <v>353797.56640000001</v>
      </c>
    </row>
    <row r="1297" spans="1:12" s="212" customFormat="1" ht="13.5" customHeight="1">
      <c r="A1297" s="656"/>
      <c r="B1297" s="659"/>
      <c r="C1297" s="464"/>
      <c r="D1297" s="219" t="s">
        <v>71</v>
      </c>
      <c r="E1297" s="510"/>
      <c r="F1297" s="510"/>
      <c r="G1297" s="509"/>
      <c r="H1297" s="509">
        <f t="shared" ref="H1297:H1369" si="110">+G1297-F1297</f>
        <v>0</v>
      </c>
      <c r="I1297" s="510">
        <f t="shared" si="109"/>
        <v>0</v>
      </c>
      <c r="J1297" s="510"/>
      <c r="K1297" s="510"/>
      <c r="L1297" s="510"/>
    </row>
    <row r="1298" spans="1:12" s="212" customFormat="1" ht="14.25" customHeight="1">
      <c r="A1298" s="656"/>
      <c r="B1298" s="659"/>
      <c r="C1298" s="469"/>
      <c r="D1298" s="426" t="s">
        <v>408</v>
      </c>
      <c r="E1298" s="548">
        <f>SUM(E1300:E1302)</f>
        <v>291672.65000000002</v>
      </c>
      <c r="F1298" s="548">
        <f>SUM(F1300:F1302)</f>
        <v>317375.60000000003</v>
      </c>
      <c r="G1298" s="548">
        <f>SUM(G1300:G1302)</f>
        <v>301114.7</v>
      </c>
      <c r="H1298" s="548">
        <f t="shared" si="110"/>
        <v>-16260.900000000023</v>
      </c>
      <c r="I1298" s="548">
        <f t="shared" si="109"/>
        <v>9442.0499999999884</v>
      </c>
      <c r="J1298" s="548"/>
      <c r="K1298" s="548">
        <f>SUM(K1300:K1302)</f>
        <v>303754.7</v>
      </c>
      <c r="L1298" s="548">
        <f>SUM(L1300:L1302)</f>
        <v>305866.5</v>
      </c>
    </row>
    <row r="1299" spans="1:12" s="212" customFormat="1">
      <c r="A1299" s="656"/>
      <c r="B1299" s="659"/>
      <c r="C1299" s="464"/>
      <c r="D1299" s="219" t="s">
        <v>71</v>
      </c>
      <c r="E1299" s="510"/>
      <c r="F1299" s="510"/>
      <c r="G1299" s="509"/>
      <c r="H1299" s="509">
        <f t="shared" si="110"/>
        <v>0</v>
      </c>
      <c r="I1299" s="510">
        <f t="shared" si="109"/>
        <v>0</v>
      </c>
      <c r="J1299" s="510"/>
      <c r="K1299" s="510"/>
      <c r="L1299" s="510"/>
    </row>
    <row r="1300" spans="1:12" s="212" customFormat="1" ht="28.5">
      <c r="A1300" s="656"/>
      <c r="B1300" s="659"/>
      <c r="C1300" s="470" t="s">
        <v>224</v>
      </c>
      <c r="D1300" s="222" t="s">
        <v>36</v>
      </c>
      <c r="E1300" s="510">
        <v>258817.45</v>
      </c>
      <c r="F1300" s="510">
        <v>297067.7</v>
      </c>
      <c r="G1300" s="510">
        <v>281885.40000000002</v>
      </c>
      <c r="H1300" s="510"/>
      <c r="I1300" s="510"/>
      <c r="J1300" s="510"/>
      <c r="K1300" s="510">
        <v>284372</v>
      </c>
      <c r="L1300" s="510">
        <v>286372</v>
      </c>
    </row>
    <row r="1301" spans="1:12" s="214" customFormat="1" ht="28.5">
      <c r="A1301" s="656"/>
      <c r="B1301" s="659"/>
      <c r="C1301" s="470" t="s">
        <v>225</v>
      </c>
      <c r="D1301" s="223" t="s">
        <v>37</v>
      </c>
      <c r="E1301" s="510">
        <v>27614.9</v>
      </c>
      <c r="F1301" s="510">
        <v>13640</v>
      </c>
      <c r="G1301" s="510">
        <v>12731.1</v>
      </c>
      <c r="H1301" s="510"/>
      <c r="I1301" s="510"/>
      <c r="J1301" s="510"/>
      <c r="K1301" s="510">
        <v>12788.2</v>
      </c>
      <c r="L1301" s="510">
        <v>12796.2</v>
      </c>
    </row>
    <row r="1302" spans="1:12" s="214" customFormat="1" ht="42.75">
      <c r="A1302" s="656"/>
      <c r="B1302" s="659"/>
      <c r="C1302" s="470" t="s">
        <v>226</v>
      </c>
      <c r="D1302" s="223" t="s">
        <v>38</v>
      </c>
      <c r="E1302" s="510">
        <v>5240.3</v>
      </c>
      <c r="F1302" s="510">
        <v>6667.9</v>
      </c>
      <c r="G1302" s="510">
        <v>6498.2</v>
      </c>
      <c r="H1302" s="510"/>
      <c r="I1302" s="510"/>
      <c r="J1302" s="510"/>
      <c r="K1302" s="510">
        <v>6594.5</v>
      </c>
      <c r="L1302" s="510">
        <v>6698.3</v>
      </c>
    </row>
    <row r="1303" spans="1:12" s="214" customFormat="1" ht="14.25">
      <c r="A1303" s="656"/>
      <c r="B1303" s="659"/>
      <c r="C1303" s="471"/>
      <c r="D1303" s="427"/>
      <c r="E1303" s="511"/>
      <c r="F1303" s="511"/>
      <c r="G1303" s="511"/>
      <c r="H1303" s="511">
        <f t="shared" si="110"/>
        <v>0</v>
      </c>
      <c r="I1303" s="511">
        <f t="shared" si="109"/>
        <v>0</v>
      </c>
      <c r="J1303" s="511"/>
      <c r="K1303" s="511"/>
      <c r="L1303" s="511"/>
    </row>
    <row r="1304" spans="1:12" s="214" customFormat="1" ht="14.25">
      <c r="A1304" s="656"/>
      <c r="B1304" s="659"/>
      <c r="C1304" s="472">
        <v>4212</v>
      </c>
      <c r="D1304" s="426" t="s">
        <v>39</v>
      </c>
      <c r="E1304" s="548">
        <f>E1306+E1307+E1308</f>
        <v>11789.529999999999</v>
      </c>
      <c r="F1304" s="548">
        <f>F1306+F1307+F1308</f>
        <v>16754.7</v>
      </c>
      <c r="G1304" s="548">
        <f>G1306+G1307+G1308</f>
        <v>0</v>
      </c>
      <c r="H1304" s="548">
        <f t="shared" si="110"/>
        <v>-16754.7</v>
      </c>
      <c r="I1304" s="548">
        <f t="shared" si="109"/>
        <v>-11789.529999999999</v>
      </c>
      <c r="J1304" s="548"/>
      <c r="K1304" s="548">
        <f>K1306+K1307+K1308</f>
        <v>0</v>
      </c>
      <c r="L1304" s="548">
        <f>L1306+L1307+L1308</f>
        <v>0</v>
      </c>
    </row>
    <row r="1305" spans="1:12" s="214" customFormat="1">
      <c r="A1305" s="656"/>
      <c r="B1305" s="659"/>
      <c r="C1305" s="470"/>
      <c r="D1305" s="219" t="s">
        <v>71</v>
      </c>
      <c r="E1305" s="508"/>
      <c r="F1305" s="508"/>
      <c r="G1305" s="508"/>
      <c r="H1305" s="508">
        <f t="shared" si="110"/>
        <v>0</v>
      </c>
      <c r="I1305" s="508">
        <f t="shared" si="109"/>
        <v>0</v>
      </c>
      <c r="J1305" s="508"/>
      <c r="K1305" s="508"/>
      <c r="L1305" s="508"/>
    </row>
    <row r="1306" spans="1:12" s="214" customFormat="1">
      <c r="A1306" s="656"/>
      <c r="B1306" s="659"/>
      <c r="C1306" s="470"/>
      <c r="D1306" s="219" t="s">
        <v>39</v>
      </c>
      <c r="E1306" s="508">
        <v>5597.96</v>
      </c>
      <c r="F1306" s="508">
        <v>7152</v>
      </c>
      <c r="G1306" s="508"/>
      <c r="H1306" s="508">
        <f t="shared" si="110"/>
        <v>-7152</v>
      </c>
      <c r="I1306" s="508">
        <f t="shared" si="109"/>
        <v>-5597.96</v>
      </c>
      <c r="J1306" s="508"/>
      <c r="K1306" s="508"/>
      <c r="L1306" s="508"/>
    </row>
    <row r="1307" spans="1:12" s="214" customFormat="1" ht="27">
      <c r="A1307" s="656"/>
      <c r="B1307" s="659"/>
      <c r="C1307" s="470"/>
      <c r="D1307" s="219" t="s">
        <v>233</v>
      </c>
      <c r="E1307" s="508"/>
      <c r="F1307" s="508"/>
      <c r="G1307" s="508"/>
      <c r="H1307" s="508">
        <f t="shared" si="110"/>
        <v>0</v>
      </c>
      <c r="I1307" s="508">
        <f t="shared" si="109"/>
        <v>0</v>
      </c>
      <c r="J1307" s="508"/>
      <c r="K1307" s="508"/>
      <c r="L1307" s="508"/>
    </row>
    <row r="1308" spans="1:12" s="214" customFormat="1">
      <c r="A1308" s="656"/>
      <c r="B1308" s="659"/>
      <c r="C1308" s="470"/>
      <c r="D1308" s="219" t="s">
        <v>332</v>
      </c>
      <c r="E1308" s="508">
        <v>6191.57</v>
      </c>
      <c r="F1308" s="508">
        <v>9602.7000000000007</v>
      </c>
      <c r="G1308" s="508"/>
      <c r="H1308" s="508">
        <f t="shared" si="110"/>
        <v>-9602.7000000000007</v>
      </c>
      <c r="I1308" s="508">
        <f t="shared" si="109"/>
        <v>-6191.57</v>
      </c>
      <c r="J1308" s="508"/>
      <c r="K1308" s="508"/>
      <c r="L1308" s="508"/>
    </row>
    <row r="1309" spans="1:12" s="214" customFormat="1" ht="14.25">
      <c r="A1309" s="656"/>
      <c r="B1309" s="659"/>
      <c r="C1309" s="472">
        <v>4213</v>
      </c>
      <c r="D1309" s="426" t="s">
        <v>40</v>
      </c>
      <c r="E1309" s="548">
        <f>E1311+E1312</f>
        <v>938.6</v>
      </c>
      <c r="F1309" s="548">
        <f>F1311+F1312</f>
        <v>1317.8</v>
      </c>
      <c r="G1309" s="548">
        <f>G1311+G1312</f>
        <v>0</v>
      </c>
      <c r="H1309" s="548">
        <f t="shared" si="110"/>
        <v>-1317.8</v>
      </c>
      <c r="I1309" s="548">
        <f t="shared" si="109"/>
        <v>-938.6</v>
      </c>
      <c r="J1309" s="548"/>
      <c r="K1309" s="548">
        <f>K1311+K1312</f>
        <v>0</v>
      </c>
      <c r="L1309" s="548">
        <f>L1311+L1312</f>
        <v>0</v>
      </c>
    </row>
    <row r="1310" spans="1:12" s="214" customFormat="1">
      <c r="A1310" s="656"/>
      <c r="B1310" s="659"/>
      <c r="C1310" s="470"/>
      <c r="D1310" s="219" t="s">
        <v>71</v>
      </c>
      <c r="E1310" s="508"/>
      <c r="F1310" s="508"/>
      <c r="G1310" s="508"/>
      <c r="H1310" s="508">
        <f t="shared" si="110"/>
        <v>0</v>
      </c>
      <c r="I1310" s="508">
        <f t="shared" si="109"/>
        <v>0</v>
      </c>
      <c r="J1310" s="508"/>
      <c r="K1310" s="508"/>
      <c r="L1310" s="508"/>
    </row>
    <row r="1311" spans="1:12" s="214" customFormat="1" ht="27">
      <c r="A1311" s="656"/>
      <c r="B1311" s="659"/>
      <c r="C1311" s="470"/>
      <c r="D1311" s="225" t="s">
        <v>41</v>
      </c>
      <c r="E1311" s="508">
        <v>938.6</v>
      </c>
      <c r="F1311" s="508">
        <v>1317.8</v>
      </c>
      <c r="G1311" s="508"/>
      <c r="H1311" s="508">
        <f t="shared" si="110"/>
        <v>-1317.8</v>
      </c>
      <c r="I1311" s="508">
        <f t="shared" si="109"/>
        <v>-938.6</v>
      </c>
      <c r="J1311" s="508"/>
      <c r="K1311" s="508"/>
      <c r="L1311" s="508"/>
    </row>
    <row r="1312" spans="1:12" s="214" customFormat="1" ht="27">
      <c r="A1312" s="656"/>
      <c r="B1312" s="659"/>
      <c r="C1312" s="470"/>
      <c r="D1312" s="225" t="s">
        <v>227</v>
      </c>
      <c r="E1312" s="508"/>
      <c r="F1312" s="508"/>
      <c r="G1312" s="508"/>
      <c r="H1312" s="508">
        <f t="shared" si="110"/>
        <v>0</v>
      </c>
      <c r="I1312" s="508">
        <f t="shared" si="109"/>
        <v>0</v>
      </c>
      <c r="J1312" s="508"/>
      <c r="K1312" s="508"/>
      <c r="L1312" s="508"/>
    </row>
    <row r="1313" spans="1:12" s="214" customFormat="1" ht="14.25">
      <c r="A1313" s="656"/>
      <c r="B1313" s="659"/>
      <c r="C1313" s="470">
        <v>4214</v>
      </c>
      <c r="D1313" s="224" t="s">
        <v>42</v>
      </c>
      <c r="E1313" s="508">
        <v>40273.5</v>
      </c>
      <c r="F1313" s="508">
        <v>30469.4</v>
      </c>
      <c r="G1313" s="508">
        <v>38302.9</v>
      </c>
      <c r="H1313" s="508">
        <f t="shared" si="110"/>
        <v>7833.5</v>
      </c>
      <c r="I1313" s="508">
        <f t="shared" si="109"/>
        <v>-1970.5999999999985</v>
      </c>
      <c r="J1313" s="508"/>
      <c r="K1313" s="508">
        <v>38302.9</v>
      </c>
      <c r="L1313" s="508">
        <v>38302.9</v>
      </c>
    </row>
    <row r="1314" spans="1:12" s="212" customFormat="1" ht="23.25" customHeight="1">
      <c r="A1314" s="656"/>
      <c r="B1314" s="659"/>
      <c r="C1314" s="470">
        <v>4215</v>
      </c>
      <c r="D1314" s="224" t="s">
        <v>43</v>
      </c>
      <c r="E1314" s="508"/>
      <c r="F1314" s="508"/>
      <c r="G1314" s="508"/>
      <c r="H1314" s="508">
        <f t="shared" si="110"/>
        <v>0</v>
      </c>
      <c r="I1314" s="508">
        <f t="shared" si="109"/>
        <v>0</v>
      </c>
      <c r="J1314" s="508"/>
      <c r="K1314" s="508"/>
      <c r="L1314" s="508"/>
    </row>
    <row r="1315" spans="1:12" s="146" customFormat="1" ht="28.5">
      <c r="A1315" s="656"/>
      <c r="B1315" s="659"/>
      <c r="C1315" s="470">
        <v>4216</v>
      </c>
      <c r="D1315" s="224" t="s">
        <v>44</v>
      </c>
      <c r="E1315" s="508"/>
      <c r="F1315" s="508"/>
      <c r="G1315" s="508"/>
      <c r="H1315" s="508">
        <f t="shared" si="110"/>
        <v>0</v>
      </c>
      <c r="I1315" s="508">
        <f t="shared" si="109"/>
        <v>0</v>
      </c>
      <c r="J1315" s="508"/>
      <c r="K1315" s="508"/>
      <c r="L1315" s="508"/>
    </row>
    <row r="1316" spans="1:12" s="146" customFormat="1" ht="14.25">
      <c r="A1316" s="656"/>
      <c r="B1316" s="659"/>
      <c r="C1316" s="470">
        <v>4217</v>
      </c>
      <c r="D1316" s="224" t="s">
        <v>45</v>
      </c>
      <c r="E1316" s="508"/>
      <c r="F1316" s="508"/>
      <c r="G1316" s="508"/>
      <c r="H1316" s="508">
        <f t="shared" si="110"/>
        <v>0</v>
      </c>
      <c r="I1316" s="508">
        <f t="shared" si="109"/>
        <v>0</v>
      </c>
      <c r="J1316" s="508"/>
      <c r="K1316" s="508"/>
      <c r="L1316" s="508"/>
    </row>
    <row r="1317" spans="1:12" s="146" customFormat="1" ht="28.5">
      <c r="A1317" s="656"/>
      <c r="B1317" s="659"/>
      <c r="C1317" s="472"/>
      <c r="D1317" s="426" t="s">
        <v>356</v>
      </c>
      <c r="E1317" s="548">
        <f>E1319+E1320</f>
        <v>610</v>
      </c>
      <c r="F1317" s="548">
        <f>F1319+F1320</f>
        <v>612</v>
      </c>
      <c r="G1317" s="548">
        <f>G1319+G1320</f>
        <v>722</v>
      </c>
      <c r="H1317" s="548">
        <f t="shared" si="110"/>
        <v>110</v>
      </c>
      <c r="I1317" s="548">
        <f t="shared" si="109"/>
        <v>112</v>
      </c>
      <c r="J1317" s="548"/>
      <c r="K1317" s="548">
        <f>K1319+K1320</f>
        <v>722</v>
      </c>
      <c r="L1317" s="548">
        <f>L1319+L1320</f>
        <v>722</v>
      </c>
    </row>
    <row r="1318" spans="1:12" s="146" customFormat="1">
      <c r="A1318" s="656"/>
      <c r="B1318" s="659"/>
      <c r="C1318" s="470"/>
      <c r="D1318" s="219" t="s">
        <v>71</v>
      </c>
      <c r="E1318" s="509"/>
      <c r="F1318" s="509"/>
      <c r="G1318" s="509"/>
      <c r="H1318" s="509">
        <f t="shared" si="110"/>
        <v>0</v>
      </c>
      <c r="I1318" s="509">
        <f t="shared" si="109"/>
        <v>0</v>
      </c>
      <c r="J1318" s="509"/>
      <c r="K1318" s="509"/>
      <c r="L1318" s="509"/>
    </row>
    <row r="1319" spans="1:12" s="146" customFormat="1">
      <c r="A1319" s="656"/>
      <c r="B1319" s="659"/>
      <c r="C1319" s="470">
        <v>4221</v>
      </c>
      <c r="D1319" s="219" t="s">
        <v>46</v>
      </c>
      <c r="E1319" s="509">
        <v>610</v>
      </c>
      <c r="F1319" s="509">
        <v>612</v>
      </c>
      <c r="G1319" s="509">
        <v>722</v>
      </c>
      <c r="H1319" s="509">
        <f t="shared" si="110"/>
        <v>110</v>
      </c>
      <c r="I1319" s="509">
        <f t="shared" si="109"/>
        <v>112</v>
      </c>
      <c r="J1319" s="509"/>
      <c r="K1319" s="509">
        <v>722</v>
      </c>
      <c r="L1319" s="509">
        <v>722</v>
      </c>
    </row>
    <row r="1320" spans="1:12" s="146" customFormat="1" ht="27">
      <c r="A1320" s="656"/>
      <c r="B1320" s="659"/>
      <c r="C1320" s="470">
        <v>4222</v>
      </c>
      <c r="D1320" s="219" t="s">
        <v>47</v>
      </c>
      <c r="E1320" s="509"/>
      <c r="F1320" s="509"/>
      <c r="G1320" s="509"/>
      <c r="H1320" s="509">
        <f t="shared" si="110"/>
        <v>0</v>
      </c>
      <c r="I1320" s="509">
        <f t="shared" si="109"/>
        <v>0</v>
      </c>
      <c r="J1320" s="509"/>
      <c r="K1320" s="509"/>
      <c r="L1320" s="509"/>
    </row>
    <row r="1321" spans="1:12" s="214" customFormat="1" ht="14.25">
      <c r="A1321" s="656"/>
      <c r="B1321" s="659"/>
      <c r="C1321" s="470">
        <v>4231</v>
      </c>
      <c r="D1321" s="220" t="s">
        <v>48</v>
      </c>
      <c r="E1321" s="509">
        <v>1670.08</v>
      </c>
      <c r="F1321" s="509">
        <v>1465.3</v>
      </c>
      <c r="G1321" s="509">
        <v>1850</v>
      </c>
      <c r="H1321" s="509">
        <f t="shared" si="110"/>
        <v>384.70000000000005</v>
      </c>
      <c r="I1321" s="509">
        <f t="shared" si="109"/>
        <v>179.92000000000007</v>
      </c>
      <c r="J1321" s="509"/>
      <c r="K1321" s="509">
        <v>1850</v>
      </c>
      <c r="L1321" s="509">
        <v>1850</v>
      </c>
    </row>
    <row r="1322" spans="1:12" s="214" customFormat="1" ht="16.5">
      <c r="A1322" s="656"/>
      <c r="B1322" s="659"/>
      <c r="C1322" s="470">
        <v>4232</v>
      </c>
      <c r="D1322" s="220" t="s">
        <v>49</v>
      </c>
      <c r="E1322" s="509"/>
      <c r="F1322" s="509"/>
      <c r="G1322" s="509"/>
      <c r="H1322" s="509">
        <f t="shared" si="110"/>
        <v>0</v>
      </c>
      <c r="I1322" s="509">
        <f t="shared" si="109"/>
        <v>0</v>
      </c>
      <c r="J1322" s="549"/>
      <c r="K1322" s="509"/>
      <c r="L1322" s="509"/>
    </row>
    <row r="1323" spans="1:12" s="214" customFormat="1" ht="28.5">
      <c r="A1323" s="656"/>
      <c r="B1323" s="659"/>
      <c r="C1323" s="470">
        <v>4233</v>
      </c>
      <c r="D1323" s="220" t="s">
        <v>322</v>
      </c>
      <c r="E1323" s="509"/>
      <c r="F1323" s="509"/>
      <c r="G1323" s="509"/>
      <c r="H1323" s="509">
        <f t="shared" si="110"/>
        <v>0</v>
      </c>
      <c r="I1323" s="509">
        <f t="shared" si="109"/>
        <v>0</v>
      </c>
      <c r="J1323" s="549"/>
      <c r="K1323" s="509"/>
      <c r="L1323" s="509"/>
    </row>
    <row r="1324" spans="1:12" s="214" customFormat="1" ht="14.25">
      <c r="A1324" s="656"/>
      <c r="B1324" s="659"/>
      <c r="C1324" s="470">
        <v>4234</v>
      </c>
      <c r="D1324" s="220" t="s">
        <v>50</v>
      </c>
      <c r="E1324" s="508"/>
      <c r="F1324" s="508"/>
      <c r="G1324" s="508"/>
      <c r="H1324" s="508">
        <f t="shared" si="110"/>
        <v>0</v>
      </c>
      <c r="I1324" s="508">
        <f t="shared" si="109"/>
        <v>0</v>
      </c>
      <c r="J1324" s="508"/>
      <c r="K1324" s="508"/>
      <c r="L1324" s="508"/>
    </row>
    <row r="1325" spans="1:12" s="212" customFormat="1" ht="14.25">
      <c r="A1325" s="656"/>
      <c r="B1325" s="659"/>
      <c r="C1325" s="470">
        <v>4235</v>
      </c>
      <c r="D1325" s="220" t="s">
        <v>51</v>
      </c>
      <c r="E1325" s="508">
        <v>160</v>
      </c>
      <c r="F1325" s="508"/>
      <c r="G1325" s="508">
        <v>750</v>
      </c>
      <c r="H1325" s="508">
        <f t="shared" si="110"/>
        <v>750</v>
      </c>
      <c r="I1325" s="508">
        <f t="shared" si="109"/>
        <v>590</v>
      </c>
      <c r="J1325" s="508"/>
      <c r="K1325" s="508">
        <v>750</v>
      </c>
      <c r="L1325" s="508">
        <v>750</v>
      </c>
    </row>
    <row r="1326" spans="1:12" s="214" customFormat="1" ht="28.5">
      <c r="A1326" s="656"/>
      <c r="B1326" s="659"/>
      <c r="C1326" s="470">
        <v>4236</v>
      </c>
      <c r="D1326" s="220" t="s">
        <v>52</v>
      </c>
      <c r="E1326" s="508"/>
      <c r="F1326" s="508"/>
      <c r="G1326" s="508"/>
      <c r="H1326" s="508">
        <f t="shared" si="110"/>
        <v>0</v>
      </c>
      <c r="I1326" s="508">
        <f t="shared" si="109"/>
        <v>0</v>
      </c>
      <c r="J1326" s="508"/>
      <c r="K1326" s="508"/>
      <c r="L1326" s="508"/>
    </row>
    <row r="1327" spans="1:12" s="212" customFormat="1" ht="14.25">
      <c r="A1327" s="656"/>
      <c r="B1327" s="659"/>
      <c r="C1327" s="470">
        <v>4237</v>
      </c>
      <c r="D1327" s="220" t="s">
        <v>53</v>
      </c>
      <c r="E1327" s="508"/>
      <c r="F1327" s="508"/>
      <c r="G1327" s="508"/>
      <c r="H1327" s="508">
        <f t="shared" si="110"/>
        <v>0</v>
      </c>
      <c r="I1327" s="508">
        <f t="shared" si="109"/>
        <v>0</v>
      </c>
      <c r="J1327" s="508"/>
      <c r="K1327" s="508"/>
      <c r="L1327" s="508"/>
    </row>
    <row r="1328" spans="1:12" s="212" customFormat="1" ht="28.5">
      <c r="A1328" s="656"/>
      <c r="B1328" s="659"/>
      <c r="C1328" s="470">
        <v>4239</v>
      </c>
      <c r="D1328" s="218" t="s">
        <v>54</v>
      </c>
      <c r="E1328" s="510"/>
      <c r="F1328" s="510"/>
      <c r="G1328" s="510"/>
      <c r="H1328" s="510">
        <f t="shared" si="110"/>
        <v>0</v>
      </c>
      <c r="I1328" s="510">
        <f t="shared" ref="I1328:I1359" si="111">G1328-E1328</f>
        <v>0</v>
      </c>
      <c r="J1328" s="510"/>
      <c r="K1328" s="510"/>
      <c r="L1328" s="510"/>
    </row>
    <row r="1329" spans="1:12" s="212" customFormat="1" ht="14.25">
      <c r="A1329" s="656"/>
      <c r="B1329" s="659"/>
      <c r="C1329" s="470">
        <v>4241</v>
      </c>
      <c r="D1329" s="220" t="s">
        <v>55</v>
      </c>
      <c r="E1329" s="508">
        <v>268.67</v>
      </c>
      <c r="F1329" s="508">
        <v>268.7</v>
      </c>
      <c r="G1329" s="508"/>
      <c r="H1329" s="508">
        <f t="shared" si="110"/>
        <v>-268.7</v>
      </c>
      <c r="I1329" s="508">
        <f t="shared" si="111"/>
        <v>-268.67</v>
      </c>
      <c r="J1329" s="508"/>
      <c r="K1329" s="508"/>
      <c r="L1329" s="508"/>
    </row>
    <row r="1330" spans="1:12" s="212" customFormat="1" ht="28.5">
      <c r="A1330" s="656"/>
      <c r="B1330" s="659"/>
      <c r="C1330" s="470">
        <v>4251</v>
      </c>
      <c r="D1330" s="218" t="s">
        <v>56</v>
      </c>
      <c r="E1330" s="510"/>
      <c r="F1330" s="510"/>
      <c r="G1330" s="510"/>
      <c r="H1330" s="510">
        <f t="shared" si="110"/>
        <v>0</v>
      </c>
      <c r="I1330" s="510">
        <f t="shared" si="111"/>
        <v>0</v>
      </c>
      <c r="J1330" s="510"/>
      <c r="K1330" s="510"/>
      <c r="L1330" s="510"/>
    </row>
    <row r="1331" spans="1:12" s="212" customFormat="1" ht="28.5">
      <c r="A1331" s="656"/>
      <c r="B1331" s="659"/>
      <c r="C1331" s="472">
        <v>4252</v>
      </c>
      <c r="D1331" s="426" t="s">
        <v>57</v>
      </c>
      <c r="E1331" s="548">
        <f>E1333+E1334</f>
        <v>0</v>
      </c>
      <c r="F1331" s="548">
        <f>F1333+F1334</f>
        <v>0</v>
      </c>
      <c r="G1331" s="548">
        <f>G1333+G1334</f>
        <v>0</v>
      </c>
      <c r="H1331" s="548">
        <f t="shared" si="110"/>
        <v>0</v>
      </c>
      <c r="I1331" s="548">
        <f t="shared" si="111"/>
        <v>0</v>
      </c>
      <c r="J1331" s="548"/>
      <c r="K1331" s="548">
        <f>K1333+K1334</f>
        <v>0</v>
      </c>
      <c r="L1331" s="548">
        <f>L1333+L1334</f>
        <v>0</v>
      </c>
    </row>
    <row r="1332" spans="1:12" s="212" customFormat="1">
      <c r="A1332" s="656"/>
      <c r="B1332" s="659"/>
      <c r="C1332" s="470"/>
      <c r="D1332" s="219" t="s">
        <v>71</v>
      </c>
      <c r="E1332" s="510"/>
      <c r="F1332" s="510"/>
      <c r="G1332" s="510"/>
      <c r="H1332" s="510">
        <f t="shared" si="110"/>
        <v>0</v>
      </c>
      <c r="I1332" s="510">
        <f t="shared" si="111"/>
        <v>0</v>
      </c>
      <c r="J1332" s="510"/>
      <c r="K1332" s="510"/>
      <c r="L1332" s="510"/>
    </row>
    <row r="1333" spans="1:12" s="214" customFormat="1" ht="27">
      <c r="A1333" s="656"/>
      <c r="B1333" s="659"/>
      <c r="C1333" s="470"/>
      <c r="D1333" s="226" t="s">
        <v>58</v>
      </c>
      <c r="E1333" s="510"/>
      <c r="F1333" s="510"/>
      <c r="G1333" s="510"/>
      <c r="H1333" s="510">
        <f t="shared" si="110"/>
        <v>0</v>
      </c>
      <c r="I1333" s="510">
        <f t="shared" si="111"/>
        <v>0</v>
      </c>
      <c r="J1333" s="510"/>
      <c r="K1333" s="510"/>
      <c r="L1333" s="510"/>
    </row>
    <row r="1334" spans="1:12" s="214" customFormat="1" ht="27">
      <c r="A1334" s="656"/>
      <c r="B1334" s="659"/>
      <c r="C1334" s="470"/>
      <c r="D1334" s="226" t="s">
        <v>59</v>
      </c>
      <c r="E1334" s="510"/>
      <c r="F1334" s="510"/>
      <c r="G1334" s="510"/>
      <c r="H1334" s="510">
        <f t="shared" si="110"/>
        <v>0</v>
      </c>
      <c r="I1334" s="510">
        <f t="shared" si="111"/>
        <v>0</v>
      </c>
      <c r="J1334" s="510"/>
      <c r="K1334" s="510"/>
      <c r="L1334" s="510"/>
    </row>
    <row r="1335" spans="1:12" s="214" customFormat="1" ht="14.25">
      <c r="A1335" s="656"/>
      <c r="B1335" s="659"/>
      <c r="C1335" s="472">
        <v>4261</v>
      </c>
      <c r="D1335" s="426" t="s">
        <v>60</v>
      </c>
      <c r="E1335" s="548">
        <f>E1337+E1338</f>
        <v>0</v>
      </c>
      <c r="F1335" s="548">
        <f>F1337+F1338</f>
        <v>0</v>
      </c>
      <c r="G1335" s="548">
        <f>G1337+G1338</f>
        <v>0</v>
      </c>
      <c r="H1335" s="548">
        <f t="shared" si="110"/>
        <v>0</v>
      </c>
      <c r="I1335" s="548">
        <f t="shared" si="111"/>
        <v>0</v>
      </c>
      <c r="J1335" s="548"/>
      <c r="K1335" s="548">
        <f>K1337+K1338</f>
        <v>0</v>
      </c>
      <c r="L1335" s="548">
        <f>L1337+L1338</f>
        <v>0</v>
      </c>
    </row>
    <row r="1336" spans="1:12" s="214" customFormat="1">
      <c r="A1336" s="656"/>
      <c r="B1336" s="659"/>
      <c r="C1336" s="470"/>
      <c r="D1336" s="219" t="s">
        <v>71</v>
      </c>
      <c r="E1336" s="508"/>
      <c r="F1336" s="508"/>
      <c r="G1336" s="508"/>
      <c r="H1336" s="508">
        <f t="shared" si="110"/>
        <v>0</v>
      </c>
      <c r="I1336" s="508">
        <f t="shared" si="111"/>
        <v>0</v>
      </c>
      <c r="J1336" s="508"/>
      <c r="K1336" s="508"/>
      <c r="L1336" s="508"/>
    </row>
    <row r="1337" spans="1:12" s="214" customFormat="1">
      <c r="A1337" s="656"/>
      <c r="B1337" s="659"/>
      <c r="C1337" s="470"/>
      <c r="D1337" s="219" t="s">
        <v>61</v>
      </c>
      <c r="E1337" s="508"/>
      <c r="F1337" s="508"/>
      <c r="G1337" s="508"/>
      <c r="H1337" s="508">
        <f t="shared" si="110"/>
        <v>0</v>
      </c>
      <c r="I1337" s="508">
        <f t="shared" si="111"/>
        <v>0</v>
      </c>
      <c r="J1337" s="508"/>
      <c r="K1337" s="508"/>
      <c r="L1337" s="508"/>
    </row>
    <row r="1338" spans="1:12" s="214" customFormat="1">
      <c r="A1338" s="656"/>
      <c r="B1338" s="659"/>
      <c r="C1338" s="470"/>
      <c r="D1338" s="219" t="s">
        <v>62</v>
      </c>
      <c r="E1338" s="508"/>
      <c r="F1338" s="508"/>
      <c r="G1338" s="508"/>
      <c r="H1338" s="508">
        <f t="shared" si="110"/>
        <v>0</v>
      </c>
      <c r="I1338" s="508">
        <f t="shared" si="111"/>
        <v>0</v>
      </c>
      <c r="J1338" s="508"/>
      <c r="K1338" s="508"/>
      <c r="L1338" s="508"/>
    </row>
    <row r="1339" spans="1:12" s="214" customFormat="1" ht="14.25">
      <c r="A1339" s="656"/>
      <c r="B1339" s="659"/>
      <c r="C1339" s="470">
        <v>4262</v>
      </c>
      <c r="D1339" s="220" t="s">
        <v>288</v>
      </c>
      <c r="E1339" s="508"/>
      <c r="F1339" s="508"/>
      <c r="G1339" s="508"/>
      <c r="H1339" s="508">
        <f t="shared" si="110"/>
        <v>0</v>
      </c>
      <c r="I1339" s="508">
        <f t="shared" si="111"/>
        <v>0</v>
      </c>
      <c r="J1339" s="508"/>
      <c r="K1339" s="508"/>
      <c r="L1339" s="508"/>
    </row>
    <row r="1340" spans="1:12" s="214" customFormat="1" ht="14.25">
      <c r="A1340" s="656"/>
      <c r="B1340" s="659"/>
      <c r="C1340" s="470">
        <v>4264</v>
      </c>
      <c r="D1340" s="220" t="s">
        <v>287</v>
      </c>
      <c r="E1340" s="508"/>
      <c r="F1340" s="508"/>
      <c r="G1340" s="508"/>
      <c r="H1340" s="508">
        <f t="shared" si="110"/>
        <v>0</v>
      </c>
      <c r="I1340" s="508">
        <f t="shared" si="111"/>
        <v>0</v>
      </c>
      <c r="J1340" s="508"/>
      <c r="K1340" s="508"/>
      <c r="L1340" s="508"/>
    </row>
    <row r="1341" spans="1:12" s="214" customFormat="1" ht="22.5" customHeight="1">
      <c r="A1341" s="656"/>
      <c r="B1341" s="659"/>
      <c r="C1341" s="473">
        <v>4266</v>
      </c>
      <c r="D1341" s="454" t="s">
        <v>363</v>
      </c>
      <c r="E1341" s="508"/>
      <c r="F1341" s="508"/>
      <c r="G1341" s="508"/>
      <c r="H1341" s="508">
        <f t="shared" si="110"/>
        <v>0</v>
      </c>
      <c r="I1341" s="508">
        <f t="shared" si="111"/>
        <v>0</v>
      </c>
      <c r="J1341" s="508"/>
      <c r="K1341" s="508"/>
      <c r="L1341" s="508"/>
    </row>
    <row r="1342" spans="1:12" s="214" customFormat="1" ht="28.5">
      <c r="A1342" s="656"/>
      <c r="B1342" s="659"/>
      <c r="C1342" s="470">
        <v>4267</v>
      </c>
      <c r="D1342" s="220" t="s">
        <v>289</v>
      </c>
      <c r="E1342" s="508"/>
      <c r="F1342" s="508"/>
      <c r="G1342" s="508"/>
      <c r="H1342" s="508">
        <f t="shared" si="110"/>
        <v>0</v>
      </c>
      <c r="I1342" s="508">
        <f t="shared" si="111"/>
        <v>0</v>
      </c>
      <c r="J1342" s="508"/>
      <c r="K1342" s="508"/>
      <c r="L1342" s="508"/>
    </row>
    <row r="1343" spans="1:12" s="214" customFormat="1" ht="14.25">
      <c r="A1343" s="656"/>
      <c r="B1343" s="659"/>
      <c r="C1343" s="470">
        <v>4269</v>
      </c>
      <c r="D1343" s="220" t="s">
        <v>63</v>
      </c>
      <c r="E1343" s="508"/>
      <c r="F1343" s="508"/>
      <c r="G1343" s="508"/>
      <c r="H1343" s="508">
        <f t="shared" si="110"/>
        <v>0</v>
      </c>
      <c r="I1343" s="508">
        <f t="shared" si="111"/>
        <v>0</v>
      </c>
      <c r="J1343" s="508"/>
      <c r="K1343" s="508"/>
      <c r="L1343" s="508"/>
    </row>
    <row r="1344" spans="1:12" s="214" customFormat="1" ht="42.75">
      <c r="A1344" s="656"/>
      <c r="B1344" s="659"/>
      <c r="C1344" s="470">
        <v>4511</v>
      </c>
      <c r="D1344" s="218" t="s">
        <v>64</v>
      </c>
      <c r="E1344" s="508"/>
      <c r="F1344" s="508"/>
      <c r="G1344" s="508"/>
      <c r="H1344" s="508">
        <f t="shared" si="110"/>
        <v>0</v>
      </c>
      <c r="I1344" s="508">
        <f t="shared" si="111"/>
        <v>0</v>
      </c>
      <c r="J1344" s="508"/>
      <c r="K1344" s="508"/>
      <c r="L1344" s="508"/>
    </row>
    <row r="1345" spans="1:12" s="216" customFormat="1" ht="42.75">
      <c r="A1345" s="656"/>
      <c r="B1345" s="659"/>
      <c r="C1345" s="470">
        <v>4621</v>
      </c>
      <c r="D1345" s="218" t="s">
        <v>65</v>
      </c>
      <c r="E1345" s="508"/>
      <c r="F1345" s="508"/>
      <c r="G1345" s="508"/>
      <c r="H1345" s="508">
        <f t="shared" si="110"/>
        <v>0</v>
      </c>
      <c r="I1345" s="508">
        <f t="shared" si="111"/>
        <v>0</v>
      </c>
      <c r="J1345" s="550"/>
      <c r="K1345" s="508"/>
      <c r="L1345" s="508"/>
    </row>
    <row r="1346" spans="1:12" s="216" customFormat="1" ht="42.75">
      <c r="A1346" s="656"/>
      <c r="B1346" s="659"/>
      <c r="C1346" s="470">
        <v>4631</v>
      </c>
      <c r="D1346" s="218" t="s">
        <v>321</v>
      </c>
      <c r="E1346" s="508"/>
      <c r="F1346" s="508"/>
      <c r="G1346" s="508"/>
      <c r="H1346" s="508">
        <f t="shared" si="110"/>
        <v>0</v>
      </c>
      <c r="I1346" s="508">
        <f t="shared" si="111"/>
        <v>0</v>
      </c>
      <c r="J1346" s="550"/>
      <c r="K1346" s="508"/>
      <c r="L1346" s="508"/>
    </row>
    <row r="1347" spans="1:12" s="216" customFormat="1" ht="21.75" customHeight="1">
      <c r="A1347" s="656"/>
      <c r="B1347" s="659"/>
      <c r="C1347" s="470">
        <v>4632</v>
      </c>
      <c r="D1347" s="218" t="s">
        <v>231</v>
      </c>
      <c r="E1347" s="508"/>
      <c r="F1347" s="508"/>
      <c r="G1347" s="508"/>
      <c r="H1347" s="508">
        <f t="shared" si="110"/>
        <v>0</v>
      </c>
      <c r="I1347" s="508">
        <f t="shared" si="111"/>
        <v>0</v>
      </c>
      <c r="J1347" s="508"/>
      <c r="K1347" s="508"/>
      <c r="L1347" s="508"/>
    </row>
    <row r="1348" spans="1:12" s="216" customFormat="1" ht="48.75" customHeight="1">
      <c r="A1348" s="656"/>
      <c r="B1348" s="659"/>
      <c r="C1348" s="473">
        <v>4638</v>
      </c>
      <c r="D1348" s="454" t="s">
        <v>364</v>
      </c>
      <c r="E1348" s="508"/>
      <c r="F1348" s="508"/>
      <c r="G1348" s="508"/>
      <c r="H1348" s="508">
        <f t="shared" si="110"/>
        <v>0</v>
      </c>
      <c r="I1348" s="508">
        <f t="shared" si="111"/>
        <v>0</v>
      </c>
      <c r="J1348" s="508"/>
      <c r="K1348" s="508"/>
      <c r="L1348" s="508"/>
    </row>
    <row r="1349" spans="1:12" s="216" customFormat="1" ht="14.25">
      <c r="A1349" s="656"/>
      <c r="B1349" s="659"/>
      <c r="C1349" s="470" t="s">
        <v>327</v>
      </c>
      <c r="D1349" s="218" t="s">
        <v>328</v>
      </c>
      <c r="E1349" s="508"/>
      <c r="F1349" s="508"/>
      <c r="G1349" s="508"/>
      <c r="H1349" s="508">
        <f t="shared" si="110"/>
        <v>0</v>
      </c>
      <c r="I1349" s="508">
        <f t="shared" si="111"/>
        <v>0</v>
      </c>
      <c r="J1349" s="508"/>
      <c r="K1349" s="508"/>
      <c r="L1349" s="508"/>
    </row>
    <row r="1350" spans="1:12" s="216" customFormat="1" ht="14.25">
      <c r="A1350" s="656"/>
      <c r="B1350" s="659"/>
      <c r="C1350" s="470">
        <v>4729</v>
      </c>
      <c r="D1350" s="220" t="s">
        <v>66</v>
      </c>
      <c r="E1350" s="508">
        <v>4389.68</v>
      </c>
      <c r="F1350" s="508">
        <v>4200</v>
      </c>
      <c r="G1350" s="508">
        <v>5040</v>
      </c>
      <c r="H1350" s="508">
        <f t="shared" si="110"/>
        <v>840</v>
      </c>
      <c r="I1350" s="508">
        <f t="shared" si="111"/>
        <v>650.31999999999971</v>
      </c>
      <c r="J1350" s="551"/>
      <c r="K1350" s="508">
        <v>5040</v>
      </c>
      <c r="L1350" s="508">
        <v>5040</v>
      </c>
    </row>
    <row r="1351" spans="1:12" s="216" customFormat="1" ht="14.25">
      <c r="A1351" s="656"/>
      <c r="B1351" s="659"/>
      <c r="C1351" s="470">
        <v>4822</v>
      </c>
      <c r="D1351" s="220" t="s">
        <v>67</v>
      </c>
      <c r="E1351" s="551"/>
      <c r="F1351" s="551"/>
      <c r="G1351" s="508"/>
      <c r="H1351" s="508">
        <f t="shared" si="110"/>
        <v>0</v>
      </c>
      <c r="I1351" s="508">
        <f t="shared" si="111"/>
        <v>0</v>
      </c>
      <c r="J1351" s="551"/>
      <c r="K1351" s="551"/>
      <c r="L1351" s="551"/>
    </row>
    <row r="1352" spans="1:12" s="216" customFormat="1" ht="14.25">
      <c r="A1352" s="656"/>
      <c r="B1352" s="659"/>
      <c r="C1352" s="472">
        <v>4823</v>
      </c>
      <c r="D1352" s="426" t="s">
        <v>68</v>
      </c>
      <c r="E1352" s="548">
        <f>E1354+E1355+E1356</f>
        <v>296.5</v>
      </c>
      <c r="F1352" s="548">
        <f>F1354+F1355+F1356</f>
        <v>1113.2</v>
      </c>
      <c r="G1352" s="548">
        <f>G1354+G1355+G1356</f>
        <v>1266.1663999999998</v>
      </c>
      <c r="H1352" s="548">
        <f t="shared" si="110"/>
        <v>152.96639999999979</v>
      </c>
      <c r="I1352" s="548">
        <f t="shared" si="111"/>
        <v>969.66639999999984</v>
      </c>
      <c r="J1352" s="548"/>
      <c r="K1352" s="548">
        <f>K1354+K1355+K1356</f>
        <v>1266.1663999999998</v>
      </c>
      <c r="L1352" s="548">
        <f>L1354+L1355+L1356</f>
        <v>1266.1663999999998</v>
      </c>
    </row>
    <row r="1353" spans="1:12" s="216" customFormat="1" ht="14.25">
      <c r="A1353" s="656"/>
      <c r="B1353" s="659"/>
      <c r="C1353" s="470"/>
      <c r="D1353" s="219" t="s">
        <v>71</v>
      </c>
      <c r="E1353" s="551"/>
      <c r="F1353" s="551"/>
      <c r="G1353" s="508"/>
      <c r="H1353" s="508">
        <f t="shared" si="110"/>
        <v>0</v>
      </c>
      <c r="I1353" s="508">
        <f t="shared" si="111"/>
        <v>0</v>
      </c>
      <c r="J1353" s="551"/>
      <c r="K1353" s="551"/>
      <c r="L1353" s="551"/>
    </row>
    <row r="1354" spans="1:12" s="214" customFormat="1" ht="27">
      <c r="A1354" s="656"/>
      <c r="B1354" s="659"/>
      <c r="C1354" s="470"/>
      <c r="D1354" s="219" t="s">
        <v>230</v>
      </c>
      <c r="E1354" s="510">
        <v>8.5</v>
      </c>
      <c r="F1354" s="508">
        <v>11.3</v>
      </c>
      <c r="G1354" s="508">
        <v>11.3</v>
      </c>
      <c r="H1354" s="508">
        <f t="shared" si="110"/>
        <v>0</v>
      </c>
      <c r="I1354" s="508">
        <f t="shared" si="111"/>
        <v>2.8000000000000007</v>
      </c>
      <c r="J1354" s="551"/>
      <c r="K1354" s="508">
        <v>11.3</v>
      </c>
      <c r="L1354" s="508">
        <v>11.3</v>
      </c>
    </row>
    <row r="1355" spans="1:12" ht="27.95" customHeight="1">
      <c r="A1355" s="656"/>
      <c r="B1355" s="659"/>
      <c r="C1355" s="470"/>
      <c r="D1355" s="219" t="s">
        <v>228</v>
      </c>
      <c r="E1355" s="510">
        <v>270</v>
      </c>
      <c r="F1355" s="508">
        <v>1060.2</v>
      </c>
      <c r="G1355" s="508">
        <v>1060.1663999999998</v>
      </c>
      <c r="H1355" s="508">
        <f t="shared" si="110"/>
        <v>-3.360000000020591E-2</v>
      </c>
      <c r="I1355" s="508">
        <f t="shared" si="111"/>
        <v>790.16639999999984</v>
      </c>
      <c r="J1355" s="551"/>
      <c r="K1355" s="508">
        <v>1060.1663999999998</v>
      </c>
      <c r="L1355" s="508">
        <v>1060.1663999999998</v>
      </c>
    </row>
    <row r="1356" spans="1:12" ht="14.25">
      <c r="A1356" s="656"/>
      <c r="B1356" s="659"/>
      <c r="C1356" s="470"/>
      <c r="D1356" s="219" t="s">
        <v>229</v>
      </c>
      <c r="E1356" s="595">
        <v>18</v>
      </c>
      <c r="F1356" s="551">
        <v>41.7</v>
      </c>
      <c r="G1356" s="508">
        <v>194.7</v>
      </c>
      <c r="H1356" s="508">
        <f t="shared" si="110"/>
        <v>153</v>
      </c>
      <c r="I1356" s="508">
        <f t="shared" si="111"/>
        <v>176.7</v>
      </c>
      <c r="J1356" s="551"/>
      <c r="K1356" s="508">
        <v>194.7</v>
      </c>
      <c r="L1356" s="508">
        <v>194.7</v>
      </c>
    </row>
    <row r="1357" spans="1:12" ht="31.5" customHeight="1">
      <c r="A1357" s="656"/>
      <c r="B1357" s="659"/>
      <c r="C1357" s="473" t="s">
        <v>362</v>
      </c>
      <c r="D1357" s="454" t="s">
        <v>384</v>
      </c>
      <c r="E1357" s="551"/>
      <c r="F1357" s="551"/>
      <c r="G1357" s="508"/>
      <c r="H1357" s="508">
        <f t="shared" si="110"/>
        <v>0</v>
      </c>
      <c r="I1357" s="508">
        <f t="shared" si="111"/>
        <v>0</v>
      </c>
      <c r="J1357" s="551"/>
      <c r="K1357" s="551"/>
      <c r="L1357" s="551"/>
    </row>
    <row r="1358" spans="1:12" s="229" customFormat="1" ht="14.25">
      <c r="A1358" s="656"/>
      <c r="B1358" s="659"/>
      <c r="C1358" s="470">
        <v>4861</v>
      </c>
      <c r="D1358" s="220" t="s">
        <v>69</v>
      </c>
      <c r="E1358" s="551"/>
      <c r="F1358" s="551"/>
      <c r="G1358" s="508"/>
      <c r="H1358" s="508">
        <f t="shared" si="110"/>
        <v>0</v>
      </c>
      <c r="I1358" s="508">
        <f t="shared" si="111"/>
        <v>0</v>
      </c>
      <c r="J1358" s="551"/>
      <c r="K1358" s="551"/>
      <c r="L1358" s="551"/>
    </row>
    <row r="1359" spans="1:12" ht="14.25">
      <c r="A1359" s="657"/>
      <c r="B1359" s="660"/>
      <c r="C1359" s="470">
        <v>4891</v>
      </c>
      <c r="D1359" s="220" t="s">
        <v>70</v>
      </c>
      <c r="E1359" s="508"/>
      <c r="F1359" s="508"/>
      <c r="G1359" s="508"/>
      <c r="H1359" s="508">
        <f t="shared" si="110"/>
        <v>0</v>
      </c>
      <c r="I1359" s="508">
        <f t="shared" si="111"/>
        <v>0</v>
      </c>
      <c r="J1359" s="508"/>
      <c r="K1359" s="508"/>
      <c r="L1359" s="508"/>
    </row>
    <row r="1360" spans="1:12" s="25" customFormat="1" ht="28.5">
      <c r="A1360" s="651" t="s">
        <v>378</v>
      </c>
      <c r="B1360" s="651"/>
      <c r="C1360" s="230"/>
      <c r="D1360" s="34" t="s">
        <v>72</v>
      </c>
      <c r="E1360" s="552">
        <f>SUM(E1362:E1369)</f>
        <v>0</v>
      </c>
      <c r="F1360" s="552">
        <f>SUM(F1362:F1369)</f>
        <v>0</v>
      </c>
      <c r="G1360" s="552">
        <f>SUM(G1362:G1369)</f>
        <v>0</v>
      </c>
      <c r="H1360" s="552">
        <f t="shared" si="110"/>
        <v>0</v>
      </c>
      <c r="I1360" s="552">
        <f>+I1366+I1367+I1368+I1369</f>
        <v>0</v>
      </c>
      <c r="J1360" s="552"/>
      <c r="K1360" s="552">
        <f>SUM(K1362:K1369)</f>
        <v>0</v>
      </c>
      <c r="L1360" s="552">
        <f>SUM(L1362:L1369)</f>
        <v>0</v>
      </c>
    </row>
    <row r="1361" spans="1:12" s="18" customFormat="1" ht="23.25" customHeight="1">
      <c r="A1361" s="506" t="s">
        <v>379</v>
      </c>
      <c r="B1361" s="597" t="s">
        <v>380</v>
      </c>
      <c r="C1361" s="231"/>
      <c r="D1361" s="15" t="s">
        <v>71</v>
      </c>
      <c r="E1361" s="553"/>
      <c r="F1361" s="553"/>
      <c r="G1361" s="553"/>
      <c r="H1361" s="553">
        <f t="shared" si="110"/>
        <v>0</v>
      </c>
      <c r="I1361" s="349">
        <f t="shared" ref="I1361:I1374" si="112">G1361-E1361</f>
        <v>0</v>
      </c>
      <c r="J1361" s="553"/>
      <c r="K1361" s="553"/>
      <c r="L1361" s="553"/>
    </row>
    <row r="1362" spans="1:12" s="18" customFormat="1" ht="28.5">
      <c r="A1362" s="652">
        <v>1080</v>
      </c>
      <c r="B1362" s="652">
        <v>11016</v>
      </c>
      <c r="C1362" s="231">
        <v>5111</v>
      </c>
      <c r="D1362" s="16" t="s">
        <v>424</v>
      </c>
      <c r="E1362" s="553"/>
      <c r="F1362" s="553"/>
      <c r="G1362" s="553"/>
      <c r="H1362" s="349">
        <f t="shared" si="110"/>
        <v>0</v>
      </c>
      <c r="I1362" s="349">
        <f t="shared" si="112"/>
        <v>0</v>
      </c>
      <c r="J1362" s="553"/>
      <c r="K1362" s="553"/>
      <c r="L1362" s="553"/>
    </row>
    <row r="1363" spans="1:12" s="18" customFormat="1" ht="28.5">
      <c r="A1363" s="653"/>
      <c r="B1363" s="653"/>
      <c r="C1363" s="231">
        <v>5112</v>
      </c>
      <c r="D1363" s="16" t="s">
        <v>425</v>
      </c>
      <c r="E1363" s="553"/>
      <c r="F1363" s="553"/>
      <c r="G1363" s="553"/>
      <c r="H1363" s="349">
        <f t="shared" si="110"/>
        <v>0</v>
      </c>
      <c r="I1363" s="349">
        <f t="shared" si="112"/>
        <v>0</v>
      </c>
      <c r="J1363" s="553"/>
      <c r="K1363" s="553"/>
      <c r="L1363" s="553"/>
    </row>
    <row r="1364" spans="1:12" s="18" customFormat="1" ht="13.5" customHeight="1">
      <c r="A1364" s="653"/>
      <c r="B1364" s="653"/>
      <c r="C1364" s="231" t="s">
        <v>426</v>
      </c>
      <c r="D1364" s="16" t="s">
        <v>421</v>
      </c>
      <c r="E1364" s="553"/>
      <c r="F1364" s="553"/>
      <c r="G1364" s="553"/>
      <c r="H1364" s="349">
        <f t="shared" si="110"/>
        <v>0</v>
      </c>
      <c r="I1364" s="349">
        <f t="shared" si="112"/>
        <v>0</v>
      </c>
      <c r="J1364" s="553"/>
      <c r="K1364" s="553"/>
      <c r="L1364" s="553"/>
    </row>
    <row r="1365" spans="1:12" s="18" customFormat="1" ht="14.25">
      <c r="A1365" s="653"/>
      <c r="B1365" s="653"/>
      <c r="C1365" s="231">
        <v>5121</v>
      </c>
      <c r="D1365" s="218" t="s">
        <v>73</v>
      </c>
      <c r="E1365" s="553"/>
      <c r="F1365" s="553"/>
      <c r="G1365" s="553"/>
      <c r="H1365" s="349">
        <f t="shared" si="110"/>
        <v>0</v>
      </c>
      <c r="I1365" s="349">
        <f t="shared" si="112"/>
        <v>0</v>
      </c>
      <c r="J1365" s="553"/>
      <c r="K1365" s="553"/>
      <c r="L1365" s="553"/>
    </row>
    <row r="1366" spans="1:12" s="31" customFormat="1" ht="15.75" customHeight="1">
      <c r="A1366" s="653"/>
      <c r="B1366" s="653"/>
      <c r="C1366" s="208">
        <v>5122</v>
      </c>
      <c r="D1366" s="19" t="s">
        <v>74</v>
      </c>
      <c r="E1366" s="554"/>
      <c r="F1366" s="554"/>
      <c r="G1366" s="349"/>
      <c r="H1366" s="349">
        <f t="shared" si="110"/>
        <v>0</v>
      </c>
      <c r="I1366" s="349">
        <f t="shared" si="112"/>
        <v>0</v>
      </c>
      <c r="J1366" s="554"/>
      <c r="K1366" s="349"/>
      <c r="L1366" s="349"/>
    </row>
    <row r="1367" spans="1:12" s="31" customFormat="1" ht="15.75" customHeight="1">
      <c r="A1367" s="653"/>
      <c r="B1367" s="653"/>
      <c r="C1367" s="208">
        <v>5129</v>
      </c>
      <c r="D1367" s="19" t="s">
        <v>75</v>
      </c>
      <c r="E1367" s="554"/>
      <c r="F1367" s="554"/>
      <c r="G1367" s="349"/>
      <c r="H1367" s="349">
        <f t="shared" si="110"/>
        <v>0</v>
      </c>
      <c r="I1367" s="349">
        <f t="shared" si="112"/>
        <v>0</v>
      </c>
      <c r="J1367" s="554"/>
      <c r="K1367" s="349"/>
      <c r="L1367" s="349"/>
    </row>
    <row r="1368" spans="1:12" s="31" customFormat="1" ht="14.25">
      <c r="A1368" s="653"/>
      <c r="B1368" s="653"/>
      <c r="C1368" s="208">
        <v>5132</v>
      </c>
      <c r="D1368" s="19" t="s">
        <v>76</v>
      </c>
      <c r="E1368" s="554"/>
      <c r="F1368" s="554"/>
      <c r="G1368" s="349"/>
      <c r="H1368" s="349">
        <f t="shared" si="110"/>
        <v>0</v>
      </c>
      <c r="I1368" s="349">
        <f t="shared" si="112"/>
        <v>0</v>
      </c>
      <c r="J1368" s="554"/>
      <c r="K1368" s="349"/>
      <c r="L1368" s="349"/>
    </row>
    <row r="1369" spans="1:12" s="31" customFormat="1" ht="15.75" customHeight="1">
      <c r="A1369" s="654"/>
      <c r="B1369" s="654"/>
      <c r="C1369" s="208" t="s">
        <v>427</v>
      </c>
      <c r="D1369" s="19" t="s">
        <v>428</v>
      </c>
      <c r="E1369" s="554"/>
      <c r="F1369" s="554"/>
      <c r="G1369" s="349"/>
      <c r="H1369" s="349">
        <f t="shared" si="110"/>
        <v>0</v>
      </c>
      <c r="I1369" s="349">
        <f t="shared" si="112"/>
        <v>0</v>
      </c>
      <c r="J1369" s="554"/>
      <c r="K1369" s="349"/>
      <c r="L1369" s="349"/>
    </row>
    <row r="1370" spans="1:12" s="146" customFormat="1" ht="14.25" customHeight="1">
      <c r="A1370" s="655" t="s">
        <v>420</v>
      </c>
      <c r="B1370" s="658" t="s">
        <v>522</v>
      </c>
      <c r="C1370" s="464"/>
      <c r="D1370" s="218" t="s">
        <v>232</v>
      </c>
      <c r="E1370" s="555">
        <v>85</v>
      </c>
      <c r="F1370" s="555">
        <v>85</v>
      </c>
      <c r="G1370" s="555">
        <v>85</v>
      </c>
      <c r="H1370" s="564">
        <f>+G1370-F1370</f>
        <v>0</v>
      </c>
      <c r="I1370" s="564">
        <f t="shared" si="112"/>
        <v>0</v>
      </c>
      <c r="J1370" s="564"/>
      <c r="K1370" s="555">
        <v>85</v>
      </c>
      <c r="L1370" s="555">
        <v>85</v>
      </c>
    </row>
    <row r="1371" spans="1:12" s="146" customFormat="1" ht="13.5" customHeight="1">
      <c r="A1371" s="656"/>
      <c r="B1371" s="659"/>
      <c r="C1371" s="465"/>
      <c r="D1371" s="219"/>
      <c r="E1371" s="556"/>
      <c r="F1371" s="556"/>
      <c r="G1371" s="556"/>
      <c r="H1371" s="556">
        <f>+G1371-F1371</f>
        <v>0</v>
      </c>
      <c r="I1371" s="556">
        <f t="shared" si="112"/>
        <v>0</v>
      </c>
      <c r="J1371" s="556"/>
      <c r="K1371" s="556"/>
      <c r="L1371" s="556"/>
    </row>
    <row r="1372" spans="1:12" s="146" customFormat="1" ht="14.25" customHeight="1">
      <c r="A1372" s="656"/>
      <c r="B1372" s="659"/>
      <c r="C1372" s="465"/>
      <c r="D1372" s="220" t="s">
        <v>31</v>
      </c>
      <c r="E1372" s="556">
        <v>1</v>
      </c>
      <c r="F1372" s="556">
        <v>1</v>
      </c>
      <c r="G1372" s="556">
        <v>1</v>
      </c>
      <c r="H1372" s="556">
        <f>+G1372-F1372</f>
        <v>0</v>
      </c>
      <c r="I1372" s="556">
        <f t="shared" si="112"/>
        <v>0</v>
      </c>
      <c r="J1372" s="556"/>
      <c r="K1372" s="556">
        <v>1</v>
      </c>
      <c r="L1372" s="556">
        <v>1</v>
      </c>
    </row>
    <row r="1373" spans="1:12" s="213" customFormat="1" ht="14.25" customHeight="1">
      <c r="A1373" s="656"/>
      <c r="B1373" s="659"/>
      <c r="C1373" s="465"/>
      <c r="D1373" s="219"/>
      <c r="E1373" s="509"/>
      <c r="F1373" s="509"/>
      <c r="G1373" s="509"/>
      <c r="H1373" s="509">
        <f>+G1373-F1373</f>
        <v>0</v>
      </c>
      <c r="I1373" s="509">
        <f t="shared" si="112"/>
        <v>0</v>
      </c>
      <c r="J1373" s="509"/>
      <c r="K1373" s="509"/>
      <c r="L1373" s="509"/>
    </row>
    <row r="1374" spans="1:12" s="212" customFormat="1" ht="14.25" customHeight="1">
      <c r="A1374" s="656"/>
      <c r="B1374" s="659"/>
      <c r="C1374" s="466"/>
      <c r="D1374" s="228" t="s">
        <v>32</v>
      </c>
      <c r="E1374" s="547">
        <f>+E1376+E1440</f>
        <v>591293.89999999991</v>
      </c>
      <c r="F1374" s="547">
        <f>+F1376+F1440</f>
        <v>702577</v>
      </c>
      <c r="G1374" s="547">
        <f>+G1376+G1440</f>
        <v>602302.1</v>
      </c>
      <c r="H1374" s="547">
        <f>+G1374-F1374</f>
        <v>-100274.90000000002</v>
      </c>
      <c r="I1374" s="547">
        <f t="shared" si="112"/>
        <v>11008.20000000007</v>
      </c>
      <c r="J1374" s="547"/>
      <c r="K1374" s="547">
        <f>+K1376+K1440</f>
        <v>605628.1</v>
      </c>
      <c r="L1374" s="547">
        <f>+L1376+L1440</f>
        <v>608142.49999999988</v>
      </c>
    </row>
    <row r="1375" spans="1:12" s="212" customFormat="1" ht="14.25" customHeight="1">
      <c r="A1375" s="656"/>
      <c r="B1375" s="659"/>
      <c r="C1375" s="467"/>
      <c r="D1375" s="15" t="s">
        <v>330</v>
      </c>
      <c r="E1375" s="509"/>
      <c r="F1375" s="509"/>
      <c r="G1375" s="509"/>
      <c r="H1375" s="547"/>
      <c r="I1375" s="547"/>
      <c r="J1375" s="509"/>
      <c r="K1375" s="509"/>
      <c r="L1375" s="509"/>
    </row>
    <row r="1376" spans="1:12" s="212" customFormat="1" ht="14.25" customHeight="1">
      <c r="A1376" s="656"/>
      <c r="B1376" s="659"/>
      <c r="C1376" s="468"/>
      <c r="D1376" s="221" t="s">
        <v>35</v>
      </c>
      <c r="E1376" s="547">
        <f>E1378+SUM(E1384:E1439)-E1384-E1389-E1397-E1411-E1415-E1432</f>
        <v>591293.89999999991</v>
      </c>
      <c r="F1376" s="547">
        <f>F1378+SUM(F1384:F1439)-F1384-F1389-F1397-F1411-F1415-F1432</f>
        <v>702577</v>
      </c>
      <c r="G1376" s="547">
        <f>G1378+SUM(G1384:G1439)-G1384-G1389-G1397-G1411-G1415-G1432</f>
        <v>602302.1</v>
      </c>
      <c r="H1376" s="547">
        <f>+G1376-F1376</f>
        <v>-100274.90000000002</v>
      </c>
      <c r="I1376" s="547">
        <f t="shared" ref="I1376:I1407" si="113">G1376-E1376</f>
        <v>11008.20000000007</v>
      </c>
      <c r="J1376" s="547"/>
      <c r="K1376" s="547">
        <f>K1378+SUM(K1384:K1439)-K1384-K1389-K1397-K1411-K1415-K1432</f>
        <v>605628.1</v>
      </c>
      <c r="L1376" s="547">
        <f>L1378+SUM(L1384:L1439)-L1384-L1389-L1397-L1411-L1415-L1432</f>
        <v>608142.49999999988</v>
      </c>
    </row>
    <row r="1377" spans="1:12" s="212" customFormat="1" ht="13.5" customHeight="1">
      <c r="A1377" s="656"/>
      <c r="B1377" s="659"/>
      <c r="C1377" s="464"/>
      <c r="D1377" s="219" t="s">
        <v>71</v>
      </c>
      <c r="E1377" s="510"/>
      <c r="F1377" s="510"/>
      <c r="G1377" s="509"/>
      <c r="H1377" s="509">
        <f t="shared" ref="H1377:H1449" si="114">+G1377-F1377</f>
        <v>0</v>
      </c>
      <c r="I1377" s="510">
        <f t="shared" si="113"/>
        <v>0</v>
      </c>
      <c r="J1377" s="510"/>
      <c r="K1377" s="510"/>
      <c r="L1377" s="510"/>
    </row>
    <row r="1378" spans="1:12" s="212" customFormat="1" ht="14.25" customHeight="1">
      <c r="A1378" s="656"/>
      <c r="B1378" s="659"/>
      <c r="C1378" s="469"/>
      <c r="D1378" s="426" t="s">
        <v>408</v>
      </c>
      <c r="E1378" s="548">
        <f>SUM(E1380:E1382)</f>
        <v>495068.41000000003</v>
      </c>
      <c r="F1378" s="548">
        <f>SUM(F1380:F1382)</f>
        <v>613520.6</v>
      </c>
      <c r="G1378" s="548">
        <f>SUM(G1380:G1382)</f>
        <v>517630.3</v>
      </c>
      <c r="H1378" s="548">
        <f t="shared" si="114"/>
        <v>-95890.299999999988</v>
      </c>
      <c r="I1378" s="548">
        <f t="shared" si="113"/>
        <v>22561.889999999956</v>
      </c>
      <c r="J1378" s="548"/>
      <c r="K1378" s="548">
        <f>SUM(K1380:K1382)</f>
        <v>520956.30000000005</v>
      </c>
      <c r="L1378" s="548">
        <f>SUM(L1380:L1382)</f>
        <v>523470.69999999995</v>
      </c>
    </row>
    <row r="1379" spans="1:12" s="212" customFormat="1">
      <c r="A1379" s="656"/>
      <c r="B1379" s="659"/>
      <c r="C1379" s="464"/>
      <c r="D1379" s="219" t="s">
        <v>71</v>
      </c>
      <c r="E1379" s="510"/>
      <c r="F1379" s="510"/>
      <c r="G1379" s="509"/>
      <c r="H1379" s="509">
        <f t="shared" si="114"/>
        <v>0</v>
      </c>
      <c r="I1379" s="510">
        <f t="shared" si="113"/>
        <v>0</v>
      </c>
      <c r="J1379" s="510"/>
      <c r="K1379" s="510"/>
      <c r="L1379" s="510"/>
    </row>
    <row r="1380" spans="1:12" s="212" customFormat="1" ht="28.5">
      <c r="A1380" s="656"/>
      <c r="B1380" s="659"/>
      <c r="C1380" s="470" t="s">
        <v>224</v>
      </c>
      <c r="D1380" s="222" t="s">
        <v>36</v>
      </c>
      <c r="E1380" s="510">
        <v>433220.71</v>
      </c>
      <c r="F1380" s="510">
        <v>578848.69999999995</v>
      </c>
      <c r="G1380" s="510">
        <v>490281</v>
      </c>
      <c r="H1380" s="510"/>
      <c r="I1380" s="510"/>
      <c r="J1380" s="510"/>
      <c r="K1380" s="510">
        <v>493324.2</v>
      </c>
      <c r="L1380" s="510">
        <v>495658.1</v>
      </c>
    </row>
    <row r="1381" spans="1:12" s="214" customFormat="1" ht="28.5">
      <c r="A1381" s="656"/>
      <c r="B1381" s="659"/>
      <c r="C1381" s="470" t="s">
        <v>225</v>
      </c>
      <c r="D1381" s="223" t="s">
        <v>37</v>
      </c>
      <c r="E1381" s="510">
        <v>52017.7</v>
      </c>
      <c r="F1381" s="510">
        <v>22138</v>
      </c>
      <c r="G1381" s="510">
        <v>16193.3</v>
      </c>
      <c r="H1381" s="510"/>
      <c r="I1381" s="510"/>
      <c r="J1381" s="510"/>
      <c r="K1381" s="510">
        <v>16338.7</v>
      </c>
      <c r="L1381" s="510">
        <v>16327.8</v>
      </c>
    </row>
    <row r="1382" spans="1:12" s="214" customFormat="1" ht="42.75">
      <c r="A1382" s="656"/>
      <c r="B1382" s="659"/>
      <c r="C1382" s="470" t="s">
        <v>226</v>
      </c>
      <c r="D1382" s="223" t="s">
        <v>38</v>
      </c>
      <c r="E1382" s="510">
        <v>9830</v>
      </c>
      <c r="F1382" s="510">
        <v>12533.9</v>
      </c>
      <c r="G1382" s="510">
        <v>11156</v>
      </c>
      <c r="H1382" s="510"/>
      <c r="I1382" s="510"/>
      <c r="J1382" s="510"/>
      <c r="K1382" s="510">
        <v>11293.4</v>
      </c>
      <c r="L1382" s="510">
        <v>11484.8</v>
      </c>
    </row>
    <row r="1383" spans="1:12" s="214" customFormat="1" ht="14.25">
      <c r="A1383" s="656"/>
      <c r="B1383" s="659"/>
      <c r="C1383" s="471"/>
      <c r="D1383" s="427"/>
      <c r="E1383" s="511"/>
      <c r="F1383" s="511"/>
      <c r="G1383" s="511"/>
      <c r="H1383" s="511">
        <f t="shared" si="114"/>
        <v>0</v>
      </c>
      <c r="I1383" s="511">
        <f t="shared" si="113"/>
        <v>0</v>
      </c>
      <c r="J1383" s="511"/>
      <c r="K1383" s="511"/>
      <c r="L1383" s="511"/>
    </row>
    <row r="1384" spans="1:12" s="214" customFormat="1" ht="14.25">
      <c r="A1384" s="656"/>
      <c r="B1384" s="659"/>
      <c r="C1384" s="472">
        <v>4212</v>
      </c>
      <c r="D1384" s="426" t="s">
        <v>39</v>
      </c>
      <c r="E1384" s="548">
        <f>E1386+E1387+E1388</f>
        <v>9082.39</v>
      </c>
      <c r="F1384" s="548">
        <f>F1386+F1387+F1388</f>
        <v>11271.5</v>
      </c>
      <c r="G1384" s="548">
        <f>G1386+G1387+G1388</f>
        <v>0</v>
      </c>
      <c r="H1384" s="548">
        <f t="shared" si="114"/>
        <v>-11271.5</v>
      </c>
      <c r="I1384" s="548">
        <f t="shared" si="113"/>
        <v>-9082.39</v>
      </c>
      <c r="J1384" s="548"/>
      <c r="K1384" s="548">
        <f>K1386+K1387+K1388</f>
        <v>0</v>
      </c>
      <c r="L1384" s="548">
        <f>L1386+L1387+L1388</f>
        <v>0</v>
      </c>
    </row>
    <row r="1385" spans="1:12" s="214" customFormat="1">
      <c r="A1385" s="656"/>
      <c r="B1385" s="659"/>
      <c r="C1385" s="470"/>
      <c r="D1385" s="219" t="s">
        <v>71</v>
      </c>
      <c r="E1385" s="508"/>
      <c r="F1385" s="508"/>
      <c r="G1385" s="508"/>
      <c r="H1385" s="508">
        <f t="shared" si="114"/>
        <v>0</v>
      </c>
      <c r="I1385" s="508">
        <f t="shared" si="113"/>
        <v>0</v>
      </c>
      <c r="J1385" s="508"/>
      <c r="K1385" s="508"/>
      <c r="L1385" s="508"/>
    </row>
    <row r="1386" spans="1:12" s="214" customFormat="1">
      <c r="A1386" s="656"/>
      <c r="B1386" s="659"/>
      <c r="C1386" s="470"/>
      <c r="D1386" s="219" t="s">
        <v>39</v>
      </c>
      <c r="E1386" s="508">
        <v>6277.08</v>
      </c>
      <c r="F1386" s="508">
        <v>6815.8</v>
      </c>
      <c r="G1386" s="508"/>
      <c r="H1386" s="508">
        <f t="shared" si="114"/>
        <v>-6815.8</v>
      </c>
      <c r="I1386" s="508">
        <f t="shared" si="113"/>
        <v>-6277.08</v>
      </c>
      <c r="J1386" s="508"/>
      <c r="K1386" s="508"/>
      <c r="L1386" s="508"/>
    </row>
    <row r="1387" spans="1:12" s="214" customFormat="1" ht="27">
      <c r="A1387" s="656"/>
      <c r="B1387" s="659"/>
      <c r="C1387" s="470"/>
      <c r="D1387" s="219" t="s">
        <v>233</v>
      </c>
      <c r="E1387" s="508"/>
      <c r="F1387" s="508"/>
      <c r="G1387" s="508"/>
      <c r="H1387" s="508">
        <f t="shared" si="114"/>
        <v>0</v>
      </c>
      <c r="I1387" s="508">
        <f t="shared" si="113"/>
        <v>0</v>
      </c>
      <c r="J1387" s="508"/>
      <c r="K1387" s="508"/>
      <c r="L1387" s="508"/>
    </row>
    <row r="1388" spans="1:12" s="214" customFormat="1">
      <c r="A1388" s="656"/>
      <c r="B1388" s="659"/>
      <c r="C1388" s="470"/>
      <c r="D1388" s="219" t="s">
        <v>332</v>
      </c>
      <c r="E1388" s="508">
        <v>2805.31</v>
      </c>
      <c r="F1388" s="508">
        <v>4455.7</v>
      </c>
      <c r="G1388" s="508"/>
      <c r="H1388" s="508">
        <f t="shared" si="114"/>
        <v>-4455.7</v>
      </c>
      <c r="I1388" s="508">
        <f t="shared" si="113"/>
        <v>-2805.31</v>
      </c>
      <c r="J1388" s="508"/>
      <c r="K1388" s="508"/>
      <c r="L1388" s="508"/>
    </row>
    <row r="1389" spans="1:12" s="214" customFormat="1" ht="14.25">
      <c r="A1389" s="656"/>
      <c r="B1389" s="659"/>
      <c r="C1389" s="472">
        <v>4213</v>
      </c>
      <c r="D1389" s="426" t="s">
        <v>40</v>
      </c>
      <c r="E1389" s="548">
        <f>E1391+E1392</f>
        <v>409.56</v>
      </c>
      <c r="F1389" s="548">
        <f>F1391+F1392</f>
        <v>708.5</v>
      </c>
      <c r="G1389" s="548">
        <f>G1391+G1392</f>
        <v>0</v>
      </c>
      <c r="H1389" s="548">
        <f t="shared" si="114"/>
        <v>-708.5</v>
      </c>
      <c r="I1389" s="548">
        <f t="shared" si="113"/>
        <v>-409.56</v>
      </c>
      <c r="J1389" s="548"/>
      <c r="K1389" s="548">
        <f>K1391+K1392</f>
        <v>0</v>
      </c>
      <c r="L1389" s="548">
        <f>L1391+L1392</f>
        <v>0</v>
      </c>
    </row>
    <row r="1390" spans="1:12" s="214" customFormat="1">
      <c r="A1390" s="656"/>
      <c r="B1390" s="659"/>
      <c r="C1390" s="470"/>
      <c r="D1390" s="219" t="s">
        <v>71</v>
      </c>
      <c r="E1390" s="508"/>
      <c r="F1390" s="508"/>
      <c r="G1390" s="508"/>
      <c r="H1390" s="508">
        <f t="shared" si="114"/>
        <v>0</v>
      </c>
      <c r="I1390" s="508">
        <f t="shared" si="113"/>
        <v>0</v>
      </c>
      <c r="J1390" s="508"/>
      <c r="K1390" s="508"/>
      <c r="L1390" s="508"/>
    </row>
    <row r="1391" spans="1:12" s="214" customFormat="1" ht="27">
      <c r="A1391" s="656"/>
      <c r="B1391" s="659"/>
      <c r="C1391" s="470"/>
      <c r="D1391" s="225" t="s">
        <v>41</v>
      </c>
      <c r="E1391" s="508">
        <v>409.56</v>
      </c>
      <c r="F1391" s="508">
        <v>708.5</v>
      </c>
      <c r="G1391" s="508"/>
      <c r="H1391" s="508">
        <f t="shared" si="114"/>
        <v>-708.5</v>
      </c>
      <c r="I1391" s="508">
        <f t="shared" si="113"/>
        <v>-409.56</v>
      </c>
      <c r="J1391" s="508"/>
      <c r="K1391" s="508"/>
      <c r="L1391" s="508"/>
    </row>
    <row r="1392" spans="1:12" s="214" customFormat="1" ht="27">
      <c r="A1392" s="656"/>
      <c r="B1392" s="659"/>
      <c r="C1392" s="470"/>
      <c r="D1392" s="225" t="s">
        <v>227</v>
      </c>
      <c r="E1392" s="508"/>
      <c r="F1392" s="508"/>
      <c r="G1392" s="508"/>
      <c r="H1392" s="508">
        <f t="shared" si="114"/>
        <v>0</v>
      </c>
      <c r="I1392" s="508">
        <f t="shared" si="113"/>
        <v>0</v>
      </c>
      <c r="J1392" s="508"/>
      <c r="K1392" s="508"/>
      <c r="L1392" s="508"/>
    </row>
    <row r="1393" spans="1:12" s="214" customFormat="1" ht="14.25">
      <c r="A1393" s="656"/>
      <c r="B1393" s="659"/>
      <c r="C1393" s="470">
        <v>4214</v>
      </c>
      <c r="D1393" s="224" t="s">
        <v>42</v>
      </c>
      <c r="E1393" s="508">
        <v>85747.31</v>
      </c>
      <c r="F1393" s="508">
        <v>70696.3</v>
      </c>
      <c r="G1393" s="508">
        <v>80881.899999999994</v>
      </c>
      <c r="H1393" s="508">
        <f t="shared" si="114"/>
        <v>10185.599999999991</v>
      </c>
      <c r="I1393" s="508">
        <f t="shared" si="113"/>
        <v>-4865.4100000000035</v>
      </c>
      <c r="J1393" s="508"/>
      <c r="K1393" s="508">
        <v>80881.899999999994</v>
      </c>
      <c r="L1393" s="508">
        <v>80881.899999999994</v>
      </c>
    </row>
    <row r="1394" spans="1:12" s="212" customFormat="1" ht="23.25" customHeight="1">
      <c r="A1394" s="656"/>
      <c r="B1394" s="659"/>
      <c r="C1394" s="470">
        <v>4215</v>
      </c>
      <c r="D1394" s="224" t="s">
        <v>43</v>
      </c>
      <c r="E1394" s="508"/>
      <c r="F1394" s="508"/>
      <c r="G1394" s="508"/>
      <c r="H1394" s="508">
        <f t="shared" si="114"/>
        <v>0</v>
      </c>
      <c r="I1394" s="508">
        <f t="shared" si="113"/>
        <v>0</v>
      </c>
      <c r="J1394" s="508"/>
      <c r="K1394" s="508"/>
      <c r="L1394" s="508"/>
    </row>
    <row r="1395" spans="1:12" s="146" customFormat="1" ht="28.5">
      <c r="A1395" s="656"/>
      <c r="B1395" s="659"/>
      <c r="C1395" s="470">
        <v>4216</v>
      </c>
      <c r="D1395" s="224" t="s">
        <v>44</v>
      </c>
      <c r="E1395" s="508"/>
      <c r="F1395" s="508"/>
      <c r="G1395" s="508"/>
      <c r="H1395" s="508">
        <f t="shared" si="114"/>
        <v>0</v>
      </c>
      <c r="I1395" s="508">
        <f t="shared" si="113"/>
        <v>0</v>
      </c>
      <c r="J1395" s="508"/>
      <c r="K1395" s="508"/>
      <c r="L1395" s="508"/>
    </row>
    <row r="1396" spans="1:12" s="146" customFormat="1" ht="14.25">
      <c r="A1396" s="656"/>
      <c r="B1396" s="659"/>
      <c r="C1396" s="470">
        <v>4217</v>
      </c>
      <c r="D1396" s="224" t="s">
        <v>45</v>
      </c>
      <c r="E1396" s="508"/>
      <c r="F1396" s="508"/>
      <c r="G1396" s="508"/>
      <c r="H1396" s="508">
        <f t="shared" si="114"/>
        <v>0</v>
      </c>
      <c r="I1396" s="508">
        <f t="shared" si="113"/>
        <v>0</v>
      </c>
      <c r="J1396" s="508"/>
      <c r="K1396" s="508"/>
      <c r="L1396" s="508"/>
    </row>
    <row r="1397" spans="1:12" s="146" customFormat="1" ht="28.5">
      <c r="A1397" s="656"/>
      <c r="B1397" s="659"/>
      <c r="C1397" s="472"/>
      <c r="D1397" s="426" t="s">
        <v>356</v>
      </c>
      <c r="E1397" s="548">
        <f>E1399+E1400</f>
        <v>35.4</v>
      </c>
      <c r="F1397" s="548">
        <f>F1399+F1400</f>
        <v>782.4</v>
      </c>
      <c r="G1397" s="548">
        <f>G1399+G1400</f>
        <v>264</v>
      </c>
      <c r="H1397" s="548">
        <f t="shared" si="114"/>
        <v>-518.4</v>
      </c>
      <c r="I1397" s="548">
        <f t="shared" si="113"/>
        <v>228.6</v>
      </c>
      <c r="J1397" s="548"/>
      <c r="K1397" s="548">
        <f>K1399+K1400</f>
        <v>264</v>
      </c>
      <c r="L1397" s="548">
        <f>L1399+L1400</f>
        <v>264</v>
      </c>
    </row>
    <row r="1398" spans="1:12" s="146" customFormat="1">
      <c r="A1398" s="656"/>
      <c r="B1398" s="659"/>
      <c r="C1398" s="470"/>
      <c r="D1398" s="219" t="s">
        <v>71</v>
      </c>
      <c r="E1398" s="509"/>
      <c r="F1398" s="509"/>
      <c r="G1398" s="509"/>
      <c r="H1398" s="509">
        <f t="shared" si="114"/>
        <v>0</v>
      </c>
      <c r="I1398" s="509">
        <f t="shared" si="113"/>
        <v>0</v>
      </c>
      <c r="J1398" s="509"/>
      <c r="K1398" s="509"/>
      <c r="L1398" s="509"/>
    </row>
    <row r="1399" spans="1:12" s="146" customFormat="1">
      <c r="A1399" s="656"/>
      <c r="B1399" s="659"/>
      <c r="C1399" s="470">
        <v>4221</v>
      </c>
      <c r="D1399" s="219" t="s">
        <v>46</v>
      </c>
      <c r="E1399" s="509">
        <v>35.4</v>
      </c>
      <c r="F1399" s="509">
        <v>782.4</v>
      </c>
      <c r="G1399" s="509">
        <v>264</v>
      </c>
      <c r="H1399" s="509">
        <f t="shared" si="114"/>
        <v>-518.4</v>
      </c>
      <c r="I1399" s="509">
        <f t="shared" si="113"/>
        <v>228.6</v>
      </c>
      <c r="J1399" s="509"/>
      <c r="K1399" s="509">
        <v>264</v>
      </c>
      <c r="L1399" s="509">
        <v>264</v>
      </c>
    </row>
    <row r="1400" spans="1:12" s="146" customFormat="1" ht="27">
      <c r="A1400" s="656"/>
      <c r="B1400" s="659"/>
      <c r="C1400" s="470">
        <v>4222</v>
      </c>
      <c r="D1400" s="219" t="s">
        <v>47</v>
      </c>
      <c r="E1400" s="509"/>
      <c r="F1400" s="509"/>
      <c r="G1400" s="509"/>
      <c r="H1400" s="509">
        <f t="shared" si="114"/>
        <v>0</v>
      </c>
      <c r="I1400" s="509">
        <f t="shared" si="113"/>
        <v>0</v>
      </c>
      <c r="J1400" s="509"/>
      <c r="K1400" s="509"/>
      <c r="L1400" s="509"/>
    </row>
    <row r="1401" spans="1:12" s="214" customFormat="1" ht="14.25">
      <c r="A1401" s="656"/>
      <c r="B1401" s="659"/>
      <c r="C1401" s="470">
        <v>4231</v>
      </c>
      <c r="D1401" s="220" t="s">
        <v>48</v>
      </c>
      <c r="E1401" s="509"/>
      <c r="F1401" s="509">
        <v>1421.3</v>
      </c>
      <c r="G1401" s="509">
        <v>700</v>
      </c>
      <c r="H1401" s="509">
        <f t="shared" si="114"/>
        <v>-721.3</v>
      </c>
      <c r="I1401" s="509">
        <f t="shared" si="113"/>
        <v>700</v>
      </c>
      <c r="J1401" s="509"/>
      <c r="K1401" s="509">
        <v>700</v>
      </c>
      <c r="L1401" s="509">
        <v>700</v>
      </c>
    </row>
    <row r="1402" spans="1:12" s="214" customFormat="1" ht="16.5">
      <c r="A1402" s="656"/>
      <c r="B1402" s="659"/>
      <c r="C1402" s="470">
        <v>4232</v>
      </c>
      <c r="D1402" s="220" t="s">
        <v>49</v>
      </c>
      <c r="E1402" s="509"/>
      <c r="F1402" s="509"/>
      <c r="G1402" s="509"/>
      <c r="H1402" s="509">
        <f t="shared" si="114"/>
        <v>0</v>
      </c>
      <c r="I1402" s="509">
        <f t="shared" si="113"/>
        <v>0</v>
      </c>
      <c r="J1402" s="549"/>
      <c r="K1402" s="509"/>
      <c r="L1402" s="509"/>
    </row>
    <row r="1403" spans="1:12" s="214" customFormat="1" ht="28.5">
      <c r="A1403" s="656"/>
      <c r="B1403" s="659"/>
      <c r="C1403" s="470">
        <v>4233</v>
      </c>
      <c r="D1403" s="220" t="s">
        <v>322</v>
      </c>
      <c r="E1403" s="509"/>
      <c r="F1403" s="509"/>
      <c r="G1403" s="509"/>
      <c r="H1403" s="509">
        <f t="shared" si="114"/>
        <v>0</v>
      </c>
      <c r="I1403" s="509">
        <f t="shared" si="113"/>
        <v>0</v>
      </c>
      <c r="J1403" s="549"/>
      <c r="K1403" s="509"/>
      <c r="L1403" s="509"/>
    </row>
    <row r="1404" spans="1:12" s="214" customFormat="1" ht="14.25">
      <c r="A1404" s="656"/>
      <c r="B1404" s="659"/>
      <c r="C1404" s="470">
        <v>4234</v>
      </c>
      <c r="D1404" s="220" t="s">
        <v>50</v>
      </c>
      <c r="E1404" s="508"/>
      <c r="F1404" s="508"/>
      <c r="G1404" s="508"/>
      <c r="H1404" s="508">
        <f t="shared" si="114"/>
        <v>0</v>
      </c>
      <c r="I1404" s="508">
        <f t="shared" si="113"/>
        <v>0</v>
      </c>
      <c r="J1404" s="508"/>
      <c r="K1404" s="508"/>
      <c r="L1404" s="508"/>
    </row>
    <row r="1405" spans="1:12" s="212" customFormat="1" ht="14.25">
      <c r="A1405" s="656"/>
      <c r="B1405" s="659"/>
      <c r="C1405" s="470">
        <v>4235</v>
      </c>
      <c r="D1405" s="220" t="s">
        <v>51</v>
      </c>
      <c r="E1405" s="508"/>
      <c r="F1405" s="508"/>
      <c r="G1405" s="508">
        <v>750</v>
      </c>
      <c r="H1405" s="508">
        <f t="shared" si="114"/>
        <v>750</v>
      </c>
      <c r="I1405" s="508">
        <f t="shared" si="113"/>
        <v>750</v>
      </c>
      <c r="J1405" s="508"/>
      <c r="K1405" s="508">
        <v>750</v>
      </c>
      <c r="L1405" s="508">
        <v>750</v>
      </c>
    </row>
    <row r="1406" spans="1:12" s="214" customFormat="1" ht="28.5">
      <c r="A1406" s="656"/>
      <c r="B1406" s="659"/>
      <c r="C1406" s="470">
        <v>4236</v>
      </c>
      <c r="D1406" s="220" t="s">
        <v>52</v>
      </c>
      <c r="E1406" s="508"/>
      <c r="F1406" s="508"/>
      <c r="G1406" s="508"/>
      <c r="H1406" s="508">
        <f t="shared" si="114"/>
        <v>0</v>
      </c>
      <c r="I1406" s="508">
        <f t="shared" si="113"/>
        <v>0</v>
      </c>
      <c r="J1406" s="508"/>
      <c r="K1406" s="508"/>
      <c r="L1406" s="508"/>
    </row>
    <row r="1407" spans="1:12" s="212" customFormat="1" ht="14.25">
      <c r="A1407" s="656"/>
      <c r="B1407" s="659"/>
      <c r="C1407" s="470">
        <v>4237</v>
      </c>
      <c r="D1407" s="220" t="s">
        <v>53</v>
      </c>
      <c r="E1407" s="508"/>
      <c r="F1407" s="508"/>
      <c r="G1407" s="508"/>
      <c r="H1407" s="508">
        <f t="shared" si="114"/>
        <v>0</v>
      </c>
      <c r="I1407" s="508">
        <f t="shared" si="113"/>
        <v>0</v>
      </c>
      <c r="J1407" s="508"/>
      <c r="K1407" s="508"/>
      <c r="L1407" s="508"/>
    </row>
    <row r="1408" spans="1:12" s="212" customFormat="1" ht="28.5">
      <c r="A1408" s="656"/>
      <c r="B1408" s="659"/>
      <c r="C1408" s="470">
        <v>4239</v>
      </c>
      <c r="D1408" s="218" t="s">
        <v>54</v>
      </c>
      <c r="E1408" s="510"/>
      <c r="F1408" s="510"/>
      <c r="G1408" s="510"/>
      <c r="H1408" s="510">
        <f t="shared" si="114"/>
        <v>0</v>
      </c>
      <c r="I1408" s="510">
        <f t="shared" ref="I1408:I1439" si="115">G1408-E1408</f>
        <v>0</v>
      </c>
      <c r="J1408" s="510"/>
      <c r="K1408" s="510"/>
      <c r="L1408" s="510"/>
    </row>
    <row r="1409" spans="1:12" s="212" customFormat="1" ht="14.25">
      <c r="A1409" s="656"/>
      <c r="B1409" s="659"/>
      <c r="C1409" s="470">
        <v>4241</v>
      </c>
      <c r="D1409" s="220" t="s">
        <v>55</v>
      </c>
      <c r="E1409" s="508">
        <v>90.2</v>
      </c>
      <c r="F1409" s="508">
        <v>90.2</v>
      </c>
      <c r="G1409" s="508"/>
      <c r="H1409" s="508">
        <f t="shared" si="114"/>
        <v>-90.2</v>
      </c>
      <c r="I1409" s="508">
        <f t="shared" si="115"/>
        <v>-90.2</v>
      </c>
      <c r="J1409" s="508"/>
      <c r="K1409" s="508"/>
      <c r="L1409" s="508"/>
    </row>
    <row r="1410" spans="1:12" s="212" customFormat="1" ht="28.5">
      <c r="A1410" s="656"/>
      <c r="B1410" s="659"/>
      <c r="C1410" s="470">
        <v>4251</v>
      </c>
      <c r="D1410" s="218" t="s">
        <v>56</v>
      </c>
      <c r="E1410" s="510"/>
      <c r="F1410" s="510"/>
      <c r="G1410" s="510"/>
      <c r="H1410" s="510">
        <f t="shared" si="114"/>
        <v>0</v>
      </c>
      <c r="I1410" s="510">
        <f t="shared" si="115"/>
        <v>0</v>
      </c>
      <c r="J1410" s="510"/>
      <c r="K1410" s="510"/>
      <c r="L1410" s="510"/>
    </row>
    <row r="1411" spans="1:12" s="212" customFormat="1" ht="28.5">
      <c r="A1411" s="656"/>
      <c r="B1411" s="659"/>
      <c r="C1411" s="472">
        <v>4252</v>
      </c>
      <c r="D1411" s="426" t="s">
        <v>57</v>
      </c>
      <c r="E1411" s="548">
        <f>E1413+E1414</f>
        <v>0</v>
      </c>
      <c r="F1411" s="548">
        <f>F1413+F1414</f>
        <v>0</v>
      </c>
      <c r="G1411" s="548">
        <f>G1413+G1414</f>
        <v>0</v>
      </c>
      <c r="H1411" s="548">
        <f t="shared" si="114"/>
        <v>0</v>
      </c>
      <c r="I1411" s="548">
        <f t="shared" si="115"/>
        <v>0</v>
      </c>
      <c r="J1411" s="548"/>
      <c r="K1411" s="548">
        <f>K1413+K1414</f>
        <v>0</v>
      </c>
      <c r="L1411" s="548">
        <f>L1413+L1414</f>
        <v>0</v>
      </c>
    </row>
    <row r="1412" spans="1:12" s="212" customFormat="1">
      <c r="A1412" s="656"/>
      <c r="B1412" s="659"/>
      <c r="C1412" s="470"/>
      <c r="D1412" s="219" t="s">
        <v>71</v>
      </c>
      <c r="E1412" s="510"/>
      <c r="F1412" s="510"/>
      <c r="G1412" s="510"/>
      <c r="H1412" s="510">
        <f t="shared" si="114"/>
        <v>0</v>
      </c>
      <c r="I1412" s="510">
        <f t="shared" si="115"/>
        <v>0</v>
      </c>
      <c r="J1412" s="510"/>
      <c r="K1412" s="510"/>
      <c r="L1412" s="510"/>
    </row>
    <row r="1413" spans="1:12" s="214" customFormat="1" ht="27">
      <c r="A1413" s="656"/>
      <c r="B1413" s="659"/>
      <c r="C1413" s="470"/>
      <c r="D1413" s="226" t="s">
        <v>58</v>
      </c>
      <c r="E1413" s="510"/>
      <c r="F1413" s="510"/>
      <c r="G1413" s="510"/>
      <c r="H1413" s="510">
        <f t="shared" si="114"/>
        <v>0</v>
      </c>
      <c r="I1413" s="510">
        <f t="shared" si="115"/>
        <v>0</v>
      </c>
      <c r="J1413" s="510"/>
      <c r="K1413" s="510"/>
      <c r="L1413" s="510"/>
    </row>
    <row r="1414" spans="1:12" s="214" customFormat="1" ht="27">
      <c r="A1414" s="656"/>
      <c r="B1414" s="659"/>
      <c r="C1414" s="470"/>
      <c r="D1414" s="226" t="s">
        <v>59</v>
      </c>
      <c r="E1414" s="510"/>
      <c r="F1414" s="510"/>
      <c r="G1414" s="510"/>
      <c r="H1414" s="510">
        <f t="shared" si="114"/>
        <v>0</v>
      </c>
      <c r="I1414" s="510">
        <f t="shared" si="115"/>
        <v>0</v>
      </c>
      <c r="J1414" s="510"/>
      <c r="K1414" s="510"/>
      <c r="L1414" s="510"/>
    </row>
    <row r="1415" spans="1:12" s="214" customFormat="1" ht="14.25">
      <c r="A1415" s="656"/>
      <c r="B1415" s="659"/>
      <c r="C1415" s="472">
        <v>4261</v>
      </c>
      <c r="D1415" s="426" t="s">
        <v>60</v>
      </c>
      <c r="E1415" s="548">
        <f>E1417+E1418</f>
        <v>0</v>
      </c>
      <c r="F1415" s="548">
        <f>F1417+F1418</f>
        <v>0</v>
      </c>
      <c r="G1415" s="548">
        <f>G1417+G1418</f>
        <v>0</v>
      </c>
      <c r="H1415" s="548">
        <f t="shared" si="114"/>
        <v>0</v>
      </c>
      <c r="I1415" s="548">
        <f t="shared" si="115"/>
        <v>0</v>
      </c>
      <c r="J1415" s="548"/>
      <c r="K1415" s="548">
        <f>K1417+K1418</f>
        <v>0</v>
      </c>
      <c r="L1415" s="548">
        <f>L1417+L1418</f>
        <v>0</v>
      </c>
    </row>
    <row r="1416" spans="1:12" s="214" customFormat="1">
      <c r="A1416" s="656"/>
      <c r="B1416" s="659"/>
      <c r="C1416" s="470"/>
      <c r="D1416" s="219" t="s">
        <v>71</v>
      </c>
      <c r="E1416" s="508"/>
      <c r="F1416" s="508"/>
      <c r="G1416" s="508"/>
      <c r="H1416" s="508">
        <f t="shared" si="114"/>
        <v>0</v>
      </c>
      <c r="I1416" s="508">
        <f t="shared" si="115"/>
        <v>0</v>
      </c>
      <c r="J1416" s="508"/>
      <c r="K1416" s="508"/>
      <c r="L1416" s="508"/>
    </row>
    <row r="1417" spans="1:12" s="214" customFormat="1">
      <c r="A1417" s="656"/>
      <c r="B1417" s="659"/>
      <c r="C1417" s="470"/>
      <c r="D1417" s="219" t="s">
        <v>61</v>
      </c>
      <c r="E1417" s="508"/>
      <c r="F1417" s="508"/>
      <c r="G1417" s="508"/>
      <c r="H1417" s="508">
        <f t="shared" si="114"/>
        <v>0</v>
      </c>
      <c r="I1417" s="508">
        <f t="shared" si="115"/>
        <v>0</v>
      </c>
      <c r="J1417" s="508"/>
      <c r="K1417" s="508"/>
      <c r="L1417" s="508"/>
    </row>
    <row r="1418" spans="1:12" s="214" customFormat="1">
      <c r="A1418" s="656"/>
      <c r="B1418" s="659"/>
      <c r="C1418" s="470"/>
      <c r="D1418" s="219" t="s">
        <v>62</v>
      </c>
      <c r="E1418" s="508"/>
      <c r="F1418" s="508"/>
      <c r="G1418" s="508"/>
      <c r="H1418" s="508">
        <f t="shared" si="114"/>
        <v>0</v>
      </c>
      <c r="I1418" s="508">
        <f t="shared" si="115"/>
        <v>0</v>
      </c>
      <c r="J1418" s="508"/>
      <c r="K1418" s="508"/>
      <c r="L1418" s="508"/>
    </row>
    <row r="1419" spans="1:12" s="214" customFormat="1" ht="14.25">
      <c r="A1419" s="656"/>
      <c r="B1419" s="659"/>
      <c r="C1419" s="470">
        <v>4262</v>
      </c>
      <c r="D1419" s="220" t="s">
        <v>288</v>
      </c>
      <c r="E1419" s="508"/>
      <c r="F1419" s="508"/>
      <c r="G1419" s="508"/>
      <c r="H1419" s="508">
        <f t="shared" si="114"/>
        <v>0</v>
      </c>
      <c r="I1419" s="508">
        <f t="shared" si="115"/>
        <v>0</v>
      </c>
      <c r="J1419" s="508"/>
      <c r="K1419" s="508"/>
      <c r="L1419" s="508"/>
    </row>
    <row r="1420" spans="1:12" s="214" customFormat="1" ht="14.25">
      <c r="A1420" s="656"/>
      <c r="B1420" s="659"/>
      <c r="C1420" s="470">
        <v>4264</v>
      </c>
      <c r="D1420" s="220" t="s">
        <v>287</v>
      </c>
      <c r="E1420" s="508"/>
      <c r="F1420" s="508"/>
      <c r="G1420" s="508"/>
      <c r="H1420" s="508">
        <f t="shared" si="114"/>
        <v>0</v>
      </c>
      <c r="I1420" s="508">
        <f t="shared" si="115"/>
        <v>0</v>
      </c>
      <c r="J1420" s="508"/>
      <c r="K1420" s="508"/>
      <c r="L1420" s="508"/>
    </row>
    <row r="1421" spans="1:12" s="214" customFormat="1" ht="22.5" customHeight="1">
      <c r="A1421" s="656"/>
      <c r="B1421" s="659"/>
      <c r="C1421" s="473">
        <v>4266</v>
      </c>
      <c r="D1421" s="454" t="s">
        <v>363</v>
      </c>
      <c r="E1421" s="508"/>
      <c r="F1421" s="508"/>
      <c r="G1421" s="508"/>
      <c r="H1421" s="508">
        <f t="shared" si="114"/>
        <v>0</v>
      </c>
      <c r="I1421" s="508">
        <f t="shared" si="115"/>
        <v>0</v>
      </c>
      <c r="J1421" s="508"/>
      <c r="K1421" s="508"/>
      <c r="L1421" s="508"/>
    </row>
    <row r="1422" spans="1:12" s="214" customFormat="1" ht="28.5">
      <c r="A1422" s="656"/>
      <c r="B1422" s="659"/>
      <c r="C1422" s="470">
        <v>4267</v>
      </c>
      <c r="D1422" s="220" t="s">
        <v>289</v>
      </c>
      <c r="E1422" s="508"/>
      <c r="F1422" s="508"/>
      <c r="G1422" s="508"/>
      <c r="H1422" s="508">
        <f t="shared" si="114"/>
        <v>0</v>
      </c>
      <c r="I1422" s="508">
        <f t="shared" si="115"/>
        <v>0</v>
      </c>
      <c r="J1422" s="508"/>
      <c r="K1422" s="508"/>
      <c r="L1422" s="508"/>
    </row>
    <row r="1423" spans="1:12" s="214" customFormat="1" ht="14.25">
      <c r="A1423" s="656"/>
      <c r="B1423" s="659"/>
      <c r="C1423" s="470">
        <v>4269</v>
      </c>
      <c r="D1423" s="220" t="s">
        <v>63</v>
      </c>
      <c r="E1423" s="508"/>
      <c r="F1423" s="508"/>
      <c r="G1423" s="508"/>
      <c r="H1423" s="508">
        <f t="shared" si="114"/>
        <v>0</v>
      </c>
      <c r="I1423" s="508">
        <f t="shared" si="115"/>
        <v>0</v>
      </c>
      <c r="J1423" s="508"/>
      <c r="K1423" s="508"/>
      <c r="L1423" s="508"/>
    </row>
    <row r="1424" spans="1:12" s="214" customFormat="1" ht="42.75">
      <c r="A1424" s="656"/>
      <c r="B1424" s="659"/>
      <c r="C1424" s="470">
        <v>4511</v>
      </c>
      <c r="D1424" s="218" t="s">
        <v>64</v>
      </c>
      <c r="E1424" s="508"/>
      <c r="F1424" s="508"/>
      <c r="G1424" s="508"/>
      <c r="H1424" s="508">
        <f t="shared" si="114"/>
        <v>0</v>
      </c>
      <c r="I1424" s="508">
        <f t="shared" si="115"/>
        <v>0</v>
      </c>
      <c r="J1424" s="508"/>
      <c r="K1424" s="508"/>
      <c r="L1424" s="508"/>
    </row>
    <row r="1425" spans="1:12" s="216" customFormat="1" ht="42.75">
      <c r="A1425" s="656"/>
      <c r="B1425" s="659"/>
      <c r="C1425" s="470">
        <v>4621</v>
      </c>
      <c r="D1425" s="218" t="s">
        <v>65</v>
      </c>
      <c r="E1425" s="508"/>
      <c r="F1425" s="508"/>
      <c r="G1425" s="508"/>
      <c r="H1425" s="508">
        <f t="shared" si="114"/>
        <v>0</v>
      </c>
      <c r="I1425" s="508">
        <f t="shared" si="115"/>
        <v>0</v>
      </c>
      <c r="J1425" s="550"/>
      <c r="K1425" s="508"/>
      <c r="L1425" s="508"/>
    </row>
    <row r="1426" spans="1:12" s="216" customFormat="1" ht="42.75">
      <c r="A1426" s="656"/>
      <c r="B1426" s="659"/>
      <c r="C1426" s="470">
        <v>4631</v>
      </c>
      <c r="D1426" s="218" t="s">
        <v>321</v>
      </c>
      <c r="E1426" s="508"/>
      <c r="F1426" s="508"/>
      <c r="G1426" s="508"/>
      <c r="H1426" s="508">
        <f t="shared" si="114"/>
        <v>0</v>
      </c>
      <c r="I1426" s="508">
        <f t="shared" si="115"/>
        <v>0</v>
      </c>
      <c r="J1426" s="550"/>
      <c r="K1426" s="508"/>
      <c r="L1426" s="508"/>
    </row>
    <row r="1427" spans="1:12" s="216" customFormat="1" ht="21.75" customHeight="1">
      <c r="A1427" s="656"/>
      <c r="B1427" s="659"/>
      <c r="C1427" s="470">
        <v>4632</v>
      </c>
      <c r="D1427" s="218" t="s">
        <v>231</v>
      </c>
      <c r="E1427" s="508"/>
      <c r="F1427" s="508"/>
      <c r="G1427" s="508"/>
      <c r="H1427" s="508">
        <f t="shared" si="114"/>
        <v>0</v>
      </c>
      <c r="I1427" s="508">
        <f t="shared" si="115"/>
        <v>0</v>
      </c>
      <c r="J1427" s="508"/>
      <c r="K1427" s="508"/>
      <c r="L1427" s="508"/>
    </row>
    <row r="1428" spans="1:12" s="216" customFormat="1" ht="48.75" customHeight="1">
      <c r="A1428" s="656"/>
      <c r="B1428" s="659"/>
      <c r="C1428" s="473">
        <v>4638</v>
      </c>
      <c r="D1428" s="454" t="s">
        <v>364</v>
      </c>
      <c r="E1428" s="508"/>
      <c r="F1428" s="508"/>
      <c r="G1428" s="508"/>
      <c r="H1428" s="508">
        <f t="shared" si="114"/>
        <v>0</v>
      </c>
      <c r="I1428" s="508">
        <f t="shared" si="115"/>
        <v>0</v>
      </c>
      <c r="J1428" s="508"/>
      <c r="K1428" s="508"/>
      <c r="L1428" s="508"/>
    </row>
    <row r="1429" spans="1:12" s="216" customFormat="1" ht="14.25">
      <c r="A1429" s="656"/>
      <c r="B1429" s="659"/>
      <c r="C1429" s="470" t="s">
        <v>327</v>
      </c>
      <c r="D1429" s="218" t="s">
        <v>328</v>
      </c>
      <c r="E1429" s="508"/>
      <c r="F1429" s="508"/>
      <c r="G1429" s="508"/>
      <c r="H1429" s="508">
        <f t="shared" si="114"/>
        <v>0</v>
      </c>
      <c r="I1429" s="508">
        <f t="shared" si="115"/>
        <v>0</v>
      </c>
      <c r="J1429" s="508"/>
      <c r="K1429" s="508"/>
      <c r="L1429" s="508"/>
    </row>
    <row r="1430" spans="1:12" s="216" customFormat="1" ht="14.25">
      <c r="A1430" s="656"/>
      <c r="B1430" s="659"/>
      <c r="C1430" s="470">
        <v>4729</v>
      </c>
      <c r="D1430" s="220" t="s">
        <v>66</v>
      </c>
      <c r="E1430" s="551">
        <v>620.65</v>
      </c>
      <c r="F1430" s="551">
        <v>3360</v>
      </c>
      <c r="G1430" s="508">
        <v>1200</v>
      </c>
      <c r="H1430" s="508">
        <f t="shared" si="114"/>
        <v>-2160</v>
      </c>
      <c r="I1430" s="508">
        <f t="shared" si="115"/>
        <v>579.35</v>
      </c>
      <c r="J1430" s="551"/>
      <c r="K1430" s="508">
        <v>1200</v>
      </c>
      <c r="L1430" s="508">
        <v>1200</v>
      </c>
    </row>
    <row r="1431" spans="1:12" s="216" customFormat="1" ht="14.25">
      <c r="A1431" s="656"/>
      <c r="B1431" s="659"/>
      <c r="C1431" s="470">
        <v>4822</v>
      </c>
      <c r="D1431" s="220" t="s">
        <v>67</v>
      </c>
      <c r="E1431" s="551"/>
      <c r="F1431" s="551"/>
      <c r="G1431" s="508"/>
      <c r="H1431" s="508">
        <f t="shared" si="114"/>
        <v>0</v>
      </c>
      <c r="I1431" s="508">
        <f t="shared" si="115"/>
        <v>0</v>
      </c>
      <c r="J1431" s="551"/>
      <c r="K1431" s="508"/>
      <c r="L1431" s="508"/>
    </row>
    <row r="1432" spans="1:12" s="216" customFormat="1" ht="14.25">
      <c r="A1432" s="656"/>
      <c r="B1432" s="659"/>
      <c r="C1432" s="472">
        <v>4823</v>
      </c>
      <c r="D1432" s="426" t="s">
        <v>68</v>
      </c>
      <c r="E1432" s="548">
        <f>E1434+E1435+E1436</f>
        <v>239.98</v>
      </c>
      <c r="F1432" s="548">
        <f>F1434+F1435+F1436</f>
        <v>726.2</v>
      </c>
      <c r="G1432" s="548">
        <f>G1434+G1435+G1436</f>
        <v>875.90000000000009</v>
      </c>
      <c r="H1432" s="548">
        <f t="shared" si="114"/>
        <v>149.70000000000005</v>
      </c>
      <c r="I1432" s="548">
        <f t="shared" si="115"/>
        <v>635.92000000000007</v>
      </c>
      <c r="J1432" s="548"/>
      <c r="K1432" s="548">
        <f>K1434+K1435+K1436</f>
        <v>875.90000000000009</v>
      </c>
      <c r="L1432" s="548">
        <f>L1434+L1435+L1436</f>
        <v>875.90000000000009</v>
      </c>
    </row>
    <row r="1433" spans="1:12" s="216" customFormat="1" ht="14.25">
      <c r="A1433" s="656"/>
      <c r="B1433" s="659"/>
      <c r="C1433" s="470"/>
      <c r="D1433" s="219" t="s">
        <v>71</v>
      </c>
      <c r="E1433" s="551"/>
      <c r="F1433" s="551"/>
      <c r="G1433" s="508"/>
      <c r="H1433" s="508">
        <f t="shared" si="114"/>
        <v>0</v>
      </c>
      <c r="I1433" s="508">
        <f t="shared" si="115"/>
        <v>0</v>
      </c>
      <c r="J1433" s="551"/>
      <c r="K1433" s="508"/>
      <c r="L1433" s="508"/>
    </row>
    <row r="1434" spans="1:12" s="214" customFormat="1" ht="27">
      <c r="A1434" s="656"/>
      <c r="B1434" s="659"/>
      <c r="C1434" s="470"/>
      <c r="D1434" s="219" t="s">
        <v>230</v>
      </c>
      <c r="E1434" s="510">
        <v>8.5</v>
      </c>
      <c r="F1434" s="508">
        <v>11.600000000000001</v>
      </c>
      <c r="G1434" s="508">
        <v>11.600000000000001</v>
      </c>
      <c r="H1434" s="508">
        <f t="shared" si="114"/>
        <v>0</v>
      </c>
      <c r="I1434" s="508">
        <f t="shared" si="115"/>
        <v>3.1000000000000014</v>
      </c>
      <c r="J1434" s="551"/>
      <c r="K1434" s="508">
        <v>11.600000000000001</v>
      </c>
      <c r="L1434" s="508">
        <v>11.600000000000001</v>
      </c>
    </row>
    <row r="1435" spans="1:12" ht="27.95" customHeight="1">
      <c r="A1435" s="656"/>
      <c r="B1435" s="659"/>
      <c r="C1435" s="470"/>
      <c r="D1435" s="219" t="s">
        <v>228</v>
      </c>
      <c r="E1435" s="510">
        <v>180.48</v>
      </c>
      <c r="F1435" s="508">
        <v>643.20000000000005</v>
      </c>
      <c r="G1435" s="508">
        <v>643.20000000000005</v>
      </c>
      <c r="H1435" s="508">
        <f t="shared" si="114"/>
        <v>0</v>
      </c>
      <c r="I1435" s="508">
        <f t="shared" si="115"/>
        <v>462.72</v>
      </c>
      <c r="J1435" s="551"/>
      <c r="K1435" s="508">
        <v>643.20000000000005</v>
      </c>
      <c r="L1435" s="508">
        <v>643.20000000000005</v>
      </c>
    </row>
    <row r="1436" spans="1:12" ht="14.25">
      <c r="A1436" s="656"/>
      <c r="B1436" s="659"/>
      <c r="C1436" s="470"/>
      <c r="D1436" s="219" t="s">
        <v>229</v>
      </c>
      <c r="E1436" s="510">
        <v>51</v>
      </c>
      <c r="F1436" s="508">
        <v>71.400000000000006</v>
      </c>
      <c r="G1436" s="508">
        <v>221.1</v>
      </c>
      <c r="H1436" s="508">
        <f t="shared" si="114"/>
        <v>149.69999999999999</v>
      </c>
      <c r="I1436" s="508">
        <f t="shared" si="115"/>
        <v>170.1</v>
      </c>
      <c r="J1436" s="551"/>
      <c r="K1436" s="508">
        <v>221.1</v>
      </c>
      <c r="L1436" s="508">
        <v>221.1</v>
      </c>
    </row>
    <row r="1437" spans="1:12" ht="31.5" customHeight="1">
      <c r="A1437" s="656"/>
      <c r="B1437" s="659"/>
      <c r="C1437" s="473" t="s">
        <v>362</v>
      </c>
      <c r="D1437" s="454" t="s">
        <v>384</v>
      </c>
      <c r="E1437" s="551"/>
      <c r="F1437" s="551"/>
      <c r="G1437" s="508"/>
      <c r="H1437" s="508">
        <f t="shared" si="114"/>
        <v>0</v>
      </c>
      <c r="I1437" s="508">
        <f t="shared" si="115"/>
        <v>0</v>
      </c>
      <c r="J1437" s="551"/>
      <c r="K1437" s="551"/>
      <c r="L1437" s="551"/>
    </row>
    <row r="1438" spans="1:12" s="229" customFormat="1" ht="14.25">
      <c r="A1438" s="656"/>
      <c r="B1438" s="659"/>
      <c r="C1438" s="470">
        <v>4861</v>
      </c>
      <c r="D1438" s="220" t="s">
        <v>69</v>
      </c>
      <c r="E1438" s="551"/>
      <c r="F1438" s="551"/>
      <c r="G1438" s="508"/>
      <c r="H1438" s="508">
        <f t="shared" si="114"/>
        <v>0</v>
      </c>
      <c r="I1438" s="508">
        <f t="shared" si="115"/>
        <v>0</v>
      </c>
      <c r="J1438" s="551"/>
      <c r="K1438" s="551"/>
      <c r="L1438" s="551"/>
    </row>
    <row r="1439" spans="1:12" ht="14.25">
      <c r="A1439" s="657"/>
      <c r="B1439" s="660"/>
      <c r="C1439" s="470">
        <v>4891</v>
      </c>
      <c r="D1439" s="220" t="s">
        <v>70</v>
      </c>
      <c r="E1439" s="508"/>
      <c r="F1439" s="508"/>
      <c r="G1439" s="508"/>
      <c r="H1439" s="508">
        <f t="shared" si="114"/>
        <v>0</v>
      </c>
      <c r="I1439" s="508">
        <f t="shared" si="115"/>
        <v>0</v>
      </c>
      <c r="J1439" s="508"/>
      <c r="K1439" s="508"/>
      <c r="L1439" s="508"/>
    </row>
    <row r="1440" spans="1:12" s="25" customFormat="1" ht="28.5">
      <c r="A1440" s="651" t="s">
        <v>378</v>
      </c>
      <c r="B1440" s="651"/>
      <c r="C1440" s="230"/>
      <c r="D1440" s="34" t="s">
        <v>72</v>
      </c>
      <c r="E1440" s="552">
        <f>SUM(E1442:E1449)</f>
        <v>0</v>
      </c>
      <c r="F1440" s="552">
        <f>SUM(F1442:F1449)</f>
        <v>0</v>
      </c>
      <c r="G1440" s="552">
        <f>SUM(G1442:G1449)</f>
        <v>0</v>
      </c>
      <c r="H1440" s="552">
        <f t="shared" si="114"/>
        <v>0</v>
      </c>
      <c r="I1440" s="552">
        <f>+I1446+I1447+I1448+I1449</f>
        <v>0</v>
      </c>
      <c r="J1440" s="552"/>
      <c r="K1440" s="552">
        <f>SUM(K1442:K1449)</f>
        <v>0</v>
      </c>
      <c r="L1440" s="552">
        <f>SUM(L1442:L1449)</f>
        <v>0</v>
      </c>
    </row>
    <row r="1441" spans="1:12" s="18" customFormat="1" ht="23.25" customHeight="1">
      <c r="A1441" s="506" t="s">
        <v>379</v>
      </c>
      <c r="B1441" s="597" t="s">
        <v>380</v>
      </c>
      <c r="C1441" s="231"/>
      <c r="D1441" s="15" t="s">
        <v>71</v>
      </c>
      <c r="E1441" s="553"/>
      <c r="F1441" s="553"/>
      <c r="G1441" s="553"/>
      <c r="H1441" s="553">
        <f t="shared" si="114"/>
        <v>0</v>
      </c>
      <c r="I1441" s="349">
        <f t="shared" ref="I1441:I1454" si="116">G1441-E1441</f>
        <v>0</v>
      </c>
      <c r="J1441" s="553"/>
      <c r="K1441" s="553"/>
      <c r="L1441" s="553"/>
    </row>
    <row r="1442" spans="1:12" s="18" customFormat="1" ht="28.5">
      <c r="A1442" s="652">
        <v>1080</v>
      </c>
      <c r="B1442" s="652">
        <v>11017</v>
      </c>
      <c r="C1442" s="231">
        <v>5111</v>
      </c>
      <c r="D1442" s="16" t="s">
        <v>424</v>
      </c>
      <c r="E1442" s="553"/>
      <c r="F1442" s="553"/>
      <c r="G1442" s="553"/>
      <c r="H1442" s="349">
        <f t="shared" si="114"/>
        <v>0</v>
      </c>
      <c r="I1442" s="349">
        <f t="shared" si="116"/>
        <v>0</v>
      </c>
      <c r="J1442" s="553"/>
      <c r="K1442" s="553"/>
      <c r="L1442" s="553"/>
    </row>
    <row r="1443" spans="1:12" s="18" customFormat="1" ht="28.5">
      <c r="A1443" s="653"/>
      <c r="B1443" s="653"/>
      <c r="C1443" s="231">
        <v>5112</v>
      </c>
      <c r="D1443" s="16" t="s">
        <v>425</v>
      </c>
      <c r="E1443" s="553"/>
      <c r="F1443" s="553"/>
      <c r="G1443" s="553"/>
      <c r="H1443" s="349">
        <f t="shared" si="114"/>
        <v>0</v>
      </c>
      <c r="I1443" s="349">
        <f t="shared" si="116"/>
        <v>0</v>
      </c>
      <c r="J1443" s="553"/>
      <c r="K1443" s="553"/>
      <c r="L1443" s="553"/>
    </row>
    <row r="1444" spans="1:12" s="18" customFormat="1" ht="13.5" customHeight="1">
      <c r="A1444" s="653"/>
      <c r="B1444" s="653"/>
      <c r="C1444" s="231" t="s">
        <v>426</v>
      </c>
      <c r="D1444" s="16" t="s">
        <v>421</v>
      </c>
      <c r="E1444" s="553"/>
      <c r="F1444" s="553"/>
      <c r="G1444" s="553"/>
      <c r="H1444" s="349">
        <f t="shared" si="114"/>
        <v>0</v>
      </c>
      <c r="I1444" s="349">
        <f t="shared" si="116"/>
        <v>0</v>
      </c>
      <c r="J1444" s="553"/>
      <c r="K1444" s="553"/>
      <c r="L1444" s="553"/>
    </row>
    <row r="1445" spans="1:12" s="18" customFormat="1" ht="14.25">
      <c r="A1445" s="653"/>
      <c r="B1445" s="653"/>
      <c r="C1445" s="231">
        <v>5121</v>
      </c>
      <c r="D1445" s="218" t="s">
        <v>73</v>
      </c>
      <c r="E1445" s="553"/>
      <c r="F1445" s="553"/>
      <c r="G1445" s="553"/>
      <c r="H1445" s="349">
        <f t="shared" si="114"/>
        <v>0</v>
      </c>
      <c r="I1445" s="349">
        <f t="shared" si="116"/>
        <v>0</v>
      </c>
      <c r="J1445" s="553"/>
      <c r="K1445" s="553"/>
      <c r="L1445" s="553"/>
    </row>
    <row r="1446" spans="1:12" s="31" customFormat="1" ht="15.75" customHeight="1">
      <c r="A1446" s="653"/>
      <c r="B1446" s="653"/>
      <c r="C1446" s="208">
        <v>5122</v>
      </c>
      <c r="D1446" s="19" t="s">
        <v>74</v>
      </c>
      <c r="E1446" s="554"/>
      <c r="F1446" s="554"/>
      <c r="G1446" s="349"/>
      <c r="H1446" s="349">
        <f t="shared" si="114"/>
        <v>0</v>
      </c>
      <c r="I1446" s="349">
        <f t="shared" si="116"/>
        <v>0</v>
      </c>
      <c r="J1446" s="554"/>
      <c r="K1446" s="349"/>
      <c r="L1446" s="349"/>
    </row>
    <row r="1447" spans="1:12" s="31" customFormat="1" ht="15.75" customHeight="1">
      <c r="A1447" s="653"/>
      <c r="B1447" s="653"/>
      <c r="C1447" s="208">
        <v>5129</v>
      </c>
      <c r="D1447" s="19" t="s">
        <v>75</v>
      </c>
      <c r="E1447" s="554"/>
      <c r="F1447" s="554"/>
      <c r="G1447" s="349"/>
      <c r="H1447" s="349">
        <f t="shared" si="114"/>
        <v>0</v>
      </c>
      <c r="I1447" s="349">
        <f t="shared" si="116"/>
        <v>0</v>
      </c>
      <c r="J1447" s="554"/>
      <c r="K1447" s="349"/>
      <c r="L1447" s="349"/>
    </row>
    <row r="1448" spans="1:12" s="31" customFormat="1" ht="14.25">
      <c r="A1448" s="653"/>
      <c r="B1448" s="653"/>
      <c r="C1448" s="208">
        <v>5132</v>
      </c>
      <c r="D1448" s="19" t="s">
        <v>76</v>
      </c>
      <c r="E1448" s="554"/>
      <c r="F1448" s="554"/>
      <c r="G1448" s="349"/>
      <c r="H1448" s="349">
        <f t="shared" si="114"/>
        <v>0</v>
      </c>
      <c r="I1448" s="349">
        <f t="shared" si="116"/>
        <v>0</v>
      </c>
      <c r="J1448" s="554"/>
      <c r="K1448" s="349"/>
      <c r="L1448" s="349"/>
    </row>
    <row r="1449" spans="1:12" s="31" customFormat="1" ht="15.75" customHeight="1">
      <c r="A1449" s="654"/>
      <c r="B1449" s="654"/>
      <c r="C1449" s="208" t="s">
        <v>427</v>
      </c>
      <c r="D1449" s="19" t="s">
        <v>428</v>
      </c>
      <c r="E1449" s="554"/>
      <c r="F1449" s="554"/>
      <c r="G1449" s="349"/>
      <c r="H1449" s="349">
        <f t="shared" si="114"/>
        <v>0</v>
      </c>
      <c r="I1449" s="349">
        <f t="shared" si="116"/>
        <v>0</v>
      </c>
      <c r="J1449" s="554"/>
      <c r="K1449" s="349"/>
      <c r="L1449" s="349"/>
    </row>
    <row r="1450" spans="1:12" s="146" customFormat="1" ht="14.25" customHeight="1">
      <c r="A1450" s="655" t="s">
        <v>420</v>
      </c>
      <c r="B1450" s="658" t="s">
        <v>523</v>
      </c>
      <c r="C1450" s="464"/>
      <c r="D1450" s="218" t="s">
        <v>232</v>
      </c>
      <c r="E1450" s="510"/>
      <c r="F1450" s="510"/>
      <c r="G1450" s="510"/>
      <c r="H1450" s="510">
        <f>+G1450-F1450</f>
        <v>0</v>
      </c>
      <c r="I1450" s="510">
        <f t="shared" si="116"/>
        <v>0</v>
      </c>
      <c r="J1450" s="510"/>
      <c r="K1450" s="510"/>
      <c r="L1450" s="510"/>
    </row>
    <row r="1451" spans="1:12" s="146" customFormat="1" ht="13.5" customHeight="1">
      <c r="A1451" s="656"/>
      <c r="B1451" s="659"/>
      <c r="C1451" s="465"/>
      <c r="D1451" s="219"/>
      <c r="E1451" s="509"/>
      <c r="F1451" s="509"/>
      <c r="G1451" s="509"/>
      <c r="H1451" s="509">
        <f>+G1451-F1451</f>
        <v>0</v>
      </c>
      <c r="I1451" s="509">
        <f t="shared" si="116"/>
        <v>0</v>
      </c>
      <c r="J1451" s="509"/>
      <c r="K1451" s="509"/>
      <c r="L1451" s="509"/>
    </row>
    <row r="1452" spans="1:12" s="146" customFormat="1" ht="14.25" customHeight="1">
      <c r="A1452" s="656"/>
      <c r="B1452" s="659"/>
      <c r="C1452" s="465"/>
      <c r="D1452" s="220" t="s">
        <v>31</v>
      </c>
      <c r="E1452" s="509"/>
      <c r="F1452" s="509"/>
      <c r="G1452" s="509"/>
      <c r="H1452" s="509">
        <f>+G1452-F1452</f>
        <v>0</v>
      </c>
      <c r="I1452" s="509">
        <f t="shared" si="116"/>
        <v>0</v>
      </c>
      <c r="J1452" s="509"/>
      <c r="K1452" s="509"/>
      <c r="L1452" s="509"/>
    </row>
    <row r="1453" spans="1:12" s="213" customFormat="1" ht="14.25" customHeight="1">
      <c r="A1453" s="656"/>
      <c r="B1453" s="659"/>
      <c r="C1453" s="465"/>
      <c r="D1453" s="219"/>
      <c r="E1453" s="509"/>
      <c r="F1453" s="509"/>
      <c r="G1453" s="509"/>
      <c r="H1453" s="509">
        <f>+G1453-F1453</f>
        <v>0</v>
      </c>
      <c r="I1453" s="509">
        <f t="shared" si="116"/>
        <v>0</v>
      </c>
      <c r="J1453" s="509"/>
      <c r="K1453" s="509"/>
      <c r="L1453" s="509"/>
    </row>
    <row r="1454" spans="1:12" s="212" customFormat="1" ht="14.25" customHeight="1">
      <c r="A1454" s="656"/>
      <c r="B1454" s="659"/>
      <c r="C1454" s="466"/>
      <c r="D1454" s="228" t="s">
        <v>32</v>
      </c>
      <c r="E1454" s="547">
        <f>+E1456+E1520</f>
        <v>256917</v>
      </c>
      <c r="F1454" s="547">
        <f>+F1456+F1520</f>
        <v>375955.6</v>
      </c>
      <c r="G1454" s="547">
        <f>+G1456+G1520</f>
        <v>375127.93227439991</v>
      </c>
      <c r="H1454" s="547">
        <f>+G1454-F1454</f>
        <v>-827.66772560006939</v>
      </c>
      <c r="I1454" s="547">
        <f t="shared" si="116"/>
        <v>118210.93227439991</v>
      </c>
      <c r="J1454" s="547"/>
      <c r="K1454" s="547">
        <f>+K1456+K1520</f>
        <v>369546.82067439996</v>
      </c>
      <c r="L1454" s="547">
        <f>+L1456+L1520</f>
        <v>371658.38133440004</v>
      </c>
    </row>
    <row r="1455" spans="1:12" s="212" customFormat="1" ht="14.25" customHeight="1">
      <c r="A1455" s="656"/>
      <c r="B1455" s="659"/>
      <c r="C1455" s="467"/>
      <c r="D1455" s="15" t="s">
        <v>330</v>
      </c>
      <c r="E1455" s="509"/>
      <c r="F1455" s="509"/>
      <c r="G1455" s="509"/>
      <c r="H1455" s="547"/>
      <c r="I1455" s="547"/>
      <c r="J1455" s="509"/>
      <c r="K1455" s="509"/>
      <c r="L1455" s="509"/>
    </row>
    <row r="1456" spans="1:12" s="212" customFormat="1" ht="14.25" customHeight="1">
      <c r="A1456" s="656"/>
      <c r="B1456" s="659"/>
      <c r="C1456" s="468"/>
      <c r="D1456" s="221" t="s">
        <v>35</v>
      </c>
      <c r="E1456" s="547">
        <f>E1458+SUM(E1464:E1519)-E1464-E1469-E1477-E1491-E1495-E1512</f>
        <v>50080.7</v>
      </c>
      <c r="F1456" s="547">
        <f>F1458+SUM(F1464:F1519)-F1464-F1469-F1477-F1491-F1495-F1512</f>
        <v>375955.6</v>
      </c>
      <c r="G1456" s="547">
        <f>G1458+SUM(G1464:G1519)-G1464-G1469-G1477-G1491-G1495-G1512</f>
        <v>375127.93227439991</v>
      </c>
      <c r="H1456" s="547">
        <f>+G1456-F1456</f>
        <v>-827.66772560006939</v>
      </c>
      <c r="I1456" s="547">
        <f t="shared" ref="I1456:I1487" si="117">G1456-E1456</f>
        <v>325047.2322743999</v>
      </c>
      <c r="J1456" s="547"/>
      <c r="K1456" s="547">
        <f>K1458+SUM(K1464:K1519)-K1464-K1469-K1477-K1491-K1495-K1512</f>
        <v>369546.82067439996</v>
      </c>
      <c r="L1456" s="547">
        <f>L1458+SUM(L1464:L1519)-L1464-L1469-L1477-L1491-L1495-L1512</f>
        <v>371658.38133440004</v>
      </c>
    </row>
    <row r="1457" spans="1:12" s="212" customFormat="1" ht="13.5" customHeight="1">
      <c r="A1457" s="656"/>
      <c r="B1457" s="659"/>
      <c r="C1457" s="464"/>
      <c r="D1457" s="219" t="s">
        <v>71</v>
      </c>
      <c r="E1457" s="510"/>
      <c r="F1457" s="510"/>
      <c r="G1457" s="509"/>
      <c r="H1457" s="509">
        <f t="shared" ref="H1457:H1520" si="118">+G1457-F1457</f>
        <v>0</v>
      </c>
      <c r="I1457" s="510">
        <f t="shared" si="117"/>
        <v>0</v>
      </c>
      <c r="J1457" s="510"/>
      <c r="K1457" s="510"/>
      <c r="L1457" s="510"/>
    </row>
    <row r="1458" spans="1:12" s="212" customFormat="1" ht="14.25" customHeight="1">
      <c r="A1458" s="656"/>
      <c r="B1458" s="659"/>
      <c r="C1458" s="469"/>
      <c r="D1458" s="426" t="s">
        <v>408</v>
      </c>
      <c r="E1458" s="548">
        <f>SUM(E1460:E1462)</f>
        <v>0</v>
      </c>
      <c r="F1458" s="548">
        <f>SUM(F1460:F1462)</f>
        <v>0</v>
      </c>
      <c r="G1458" s="548">
        <f>SUM(G1460:G1462)</f>
        <v>0</v>
      </c>
      <c r="H1458" s="548">
        <f t="shared" si="118"/>
        <v>0</v>
      </c>
      <c r="I1458" s="548">
        <f t="shared" si="117"/>
        <v>0</v>
      </c>
      <c r="J1458" s="548"/>
      <c r="K1458" s="548">
        <f>SUM(K1460:K1462)</f>
        <v>0</v>
      </c>
      <c r="L1458" s="548">
        <f>SUM(L1460:L1462)</f>
        <v>0</v>
      </c>
    </row>
    <row r="1459" spans="1:12" s="212" customFormat="1">
      <c r="A1459" s="656"/>
      <c r="B1459" s="659"/>
      <c r="C1459" s="464"/>
      <c r="D1459" s="219" t="s">
        <v>71</v>
      </c>
      <c r="E1459" s="510"/>
      <c r="F1459" s="510"/>
      <c r="G1459" s="509"/>
      <c r="H1459" s="509">
        <f t="shared" si="118"/>
        <v>0</v>
      </c>
      <c r="I1459" s="510">
        <f t="shared" si="117"/>
        <v>0</v>
      </c>
      <c r="J1459" s="510"/>
      <c r="K1459" s="510"/>
      <c r="L1459" s="510"/>
    </row>
    <row r="1460" spans="1:12" s="212" customFormat="1" ht="28.5">
      <c r="A1460" s="656"/>
      <c r="B1460" s="659"/>
      <c r="C1460" s="470" t="s">
        <v>224</v>
      </c>
      <c r="D1460" s="222" t="s">
        <v>36</v>
      </c>
      <c r="E1460" s="510"/>
      <c r="F1460" s="510"/>
      <c r="G1460" s="510"/>
      <c r="H1460" s="510">
        <f t="shared" si="118"/>
        <v>0</v>
      </c>
      <c r="I1460" s="510">
        <f t="shared" si="117"/>
        <v>0</v>
      </c>
      <c r="J1460" s="510"/>
      <c r="K1460" s="510"/>
      <c r="L1460" s="510"/>
    </row>
    <row r="1461" spans="1:12" s="214" customFormat="1" ht="28.5">
      <c r="A1461" s="656"/>
      <c r="B1461" s="659"/>
      <c r="C1461" s="470" t="s">
        <v>225</v>
      </c>
      <c r="D1461" s="223" t="s">
        <v>37</v>
      </c>
      <c r="E1461" s="510"/>
      <c r="F1461" s="510"/>
      <c r="G1461" s="510"/>
      <c r="H1461" s="510">
        <f t="shared" si="118"/>
        <v>0</v>
      </c>
      <c r="I1461" s="510">
        <f t="shared" si="117"/>
        <v>0</v>
      </c>
      <c r="J1461" s="510"/>
      <c r="K1461" s="510"/>
      <c r="L1461" s="510"/>
    </row>
    <row r="1462" spans="1:12" s="214" customFormat="1" ht="42.75">
      <c r="A1462" s="656"/>
      <c r="B1462" s="659"/>
      <c r="C1462" s="470" t="s">
        <v>226</v>
      </c>
      <c r="D1462" s="223" t="s">
        <v>38</v>
      </c>
      <c r="E1462" s="510"/>
      <c r="F1462" s="510"/>
      <c r="G1462" s="510"/>
      <c r="H1462" s="510">
        <f t="shared" si="118"/>
        <v>0</v>
      </c>
      <c r="I1462" s="510">
        <f t="shared" si="117"/>
        <v>0</v>
      </c>
      <c r="J1462" s="510"/>
      <c r="K1462" s="510"/>
      <c r="L1462" s="510"/>
    </row>
    <row r="1463" spans="1:12" s="214" customFormat="1" ht="14.25">
      <c r="A1463" s="656"/>
      <c r="B1463" s="659"/>
      <c r="C1463" s="471"/>
      <c r="D1463" s="427"/>
      <c r="E1463" s="511"/>
      <c r="F1463" s="511"/>
      <c r="G1463" s="511"/>
      <c r="H1463" s="511">
        <f t="shared" si="118"/>
        <v>0</v>
      </c>
      <c r="I1463" s="511">
        <f t="shared" si="117"/>
        <v>0</v>
      </c>
      <c r="J1463" s="511"/>
      <c r="K1463" s="511"/>
      <c r="L1463" s="511"/>
    </row>
    <row r="1464" spans="1:12" s="214" customFormat="1" ht="14.25">
      <c r="A1464" s="656"/>
      <c r="B1464" s="659"/>
      <c r="C1464" s="472">
        <v>4212</v>
      </c>
      <c r="D1464" s="426" t="s">
        <v>39</v>
      </c>
      <c r="E1464" s="548">
        <f>E1466+E1467+E1468</f>
        <v>0</v>
      </c>
      <c r="F1464" s="548">
        <f>F1466+F1467+F1468</f>
        <v>0</v>
      </c>
      <c r="G1464" s="548">
        <f>G1466+G1467+G1468</f>
        <v>0</v>
      </c>
      <c r="H1464" s="548">
        <f t="shared" si="118"/>
        <v>0</v>
      </c>
      <c r="I1464" s="548">
        <f t="shared" si="117"/>
        <v>0</v>
      </c>
      <c r="J1464" s="548"/>
      <c r="K1464" s="548">
        <f>K1466+K1467+K1468</f>
        <v>0</v>
      </c>
      <c r="L1464" s="548">
        <f>L1466+L1467+L1468</f>
        <v>0</v>
      </c>
    </row>
    <row r="1465" spans="1:12" s="214" customFormat="1">
      <c r="A1465" s="656"/>
      <c r="B1465" s="659"/>
      <c r="C1465" s="470"/>
      <c r="D1465" s="219" t="s">
        <v>71</v>
      </c>
      <c r="E1465" s="508"/>
      <c r="F1465" s="508"/>
      <c r="G1465" s="508"/>
      <c r="H1465" s="508">
        <f t="shared" si="118"/>
        <v>0</v>
      </c>
      <c r="I1465" s="508">
        <f t="shared" si="117"/>
        <v>0</v>
      </c>
      <c r="J1465" s="508"/>
      <c r="K1465" s="508"/>
      <c r="L1465" s="508"/>
    </row>
    <row r="1466" spans="1:12" s="214" customFormat="1">
      <c r="A1466" s="656"/>
      <c r="B1466" s="659"/>
      <c r="C1466" s="470"/>
      <c r="D1466" s="219" t="s">
        <v>39</v>
      </c>
      <c r="E1466" s="508"/>
      <c r="F1466" s="508"/>
      <c r="G1466" s="508"/>
      <c r="H1466" s="508">
        <f t="shared" si="118"/>
        <v>0</v>
      </c>
      <c r="I1466" s="508">
        <f t="shared" si="117"/>
        <v>0</v>
      </c>
      <c r="J1466" s="508"/>
      <c r="K1466" s="508"/>
      <c r="L1466" s="508"/>
    </row>
    <row r="1467" spans="1:12" s="214" customFormat="1" ht="27">
      <c r="A1467" s="656"/>
      <c r="B1467" s="659"/>
      <c r="C1467" s="470"/>
      <c r="D1467" s="219" t="s">
        <v>233</v>
      </c>
      <c r="E1467" s="508"/>
      <c r="F1467" s="508"/>
      <c r="G1467" s="508"/>
      <c r="H1467" s="508">
        <f t="shared" si="118"/>
        <v>0</v>
      </c>
      <c r="I1467" s="508">
        <f t="shared" si="117"/>
        <v>0</v>
      </c>
      <c r="J1467" s="508"/>
      <c r="K1467" s="508"/>
      <c r="L1467" s="508"/>
    </row>
    <row r="1468" spans="1:12" s="214" customFormat="1">
      <c r="A1468" s="656"/>
      <c r="B1468" s="659"/>
      <c r="C1468" s="470"/>
      <c r="D1468" s="219" t="s">
        <v>332</v>
      </c>
      <c r="E1468" s="508"/>
      <c r="F1468" s="508"/>
      <c r="G1468" s="508"/>
      <c r="H1468" s="508">
        <f t="shared" si="118"/>
        <v>0</v>
      </c>
      <c r="I1468" s="508">
        <f t="shared" si="117"/>
        <v>0</v>
      </c>
      <c r="J1468" s="508"/>
      <c r="K1468" s="508"/>
      <c r="L1468" s="508"/>
    </row>
    <row r="1469" spans="1:12" s="214" customFormat="1" ht="14.25">
      <c r="A1469" s="656"/>
      <c r="B1469" s="659"/>
      <c r="C1469" s="472">
        <v>4213</v>
      </c>
      <c r="D1469" s="426" t="s">
        <v>40</v>
      </c>
      <c r="E1469" s="548">
        <f>E1471+E1472</f>
        <v>0</v>
      </c>
      <c r="F1469" s="548">
        <f>F1471+F1472</f>
        <v>0</v>
      </c>
      <c r="G1469" s="548">
        <f>G1471+G1472</f>
        <v>0</v>
      </c>
      <c r="H1469" s="548">
        <f t="shared" si="118"/>
        <v>0</v>
      </c>
      <c r="I1469" s="548">
        <f t="shared" si="117"/>
        <v>0</v>
      </c>
      <c r="J1469" s="548"/>
      <c r="K1469" s="548">
        <f>K1471+K1472</f>
        <v>0</v>
      </c>
      <c r="L1469" s="548">
        <f>L1471+L1472</f>
        <v>0</v>
      </c>
    </row>
    <row r="1470" spans="1:12" s="214" customFormat="1">
      <c r="A1470" s="656"/>
      <c r="B1470" s="659"/>
      <c r="C1470" s="470"/>
      <c r="D1470" s="219" t="s">
        <v>71</v>
      </c>
      <c r="E1470" s="508"/>
      <c r="F1470" s="508"/>
      <c r="G1470" s="508"/>
      <c r="H1470" s="508">
        <f t="shared" si="118"/>
        <v>0</v>
      </c>
      <c r="I1470" s="508">
        <f t="shared" si="117"/>
        <v>0</v>
      </c>
      <c r="J1470" s="508"/>
      <c r="K1470" s="508"/>
      <c r="L1470" s="508"/>
    </row>
    <row r="1471" spans="1:12" s="214" customFormat="1" ht="27">
      <c r="A1471" s="656"/>
      <c r="B1471" s="659"/>
      <c r="C1471" s="470"/>
      <c r="D1471" s="225" t="s">
        <v>41</v>
      </c>
      <c r="E1471" s="508"/>
      <c r="F1471" s="508"/>
      <c r="G1471" s="508"/>
      <c r="H1471" s="508">
        <f t="shared" si="118"/>
        <v>0</v>
      </c>
      <c r="I1471" s="508">
        <f t="shared" si="117"/>
        <v>0</v>
      </c>
      <c r="J1471" s="508"/>
      <c r="K1471" s="508"/>
      <c r="L1471" s="508"/>
    </row>
    <row r="1472" spans="1:12" s="214" customFormat="1" ht="27">
      <c r="A1472" s="656"/>
      <c r="B1472" s="659"/>
      <c r="C1472" s="470"/>
      <c r="D1472" s="225" t="s">
        <v>227</v>
      </c>
      <c r="E1472" s="508"/>
      <c r="F1472" s="508"/>
      <c r="G1472" s="508"/>
      <c r="H1472" s="508">
        <f t="shared" si="118"/>
        <v>0</v>
      </c>
      <c r="I1472" s="508">
        <f t="shared" si="117"/>
        <v>0</v>
      </c>
      <c r="J1472" s="508"/>
      <c r="K1472" s="508"/>
      <c r="L1472" s="508"/>
    </row>
    <row r="1473" spans="1:12" s="214" customFormat="1" ht="14.25">
      <c r="A1473" s="656"/>
      <c r="B1473" s="659"/>
      <c r="C1473" s="470">
        <v>4214</v>
      </c>
      <c r="D1473" s="224" t="s">
        <v>42</v>
      </c>
      <c r="E1473" s="508"/>
      <c r="F1473" s="508"/>
      <c r="G1473" s="508"/>
      <c r="H1473" s="508">
        <f t="shared" si="118"/>
        <v>0</v>
      </c>
      <c r="I1473" s="508">
        <f t="shared" si="117"/>
        <v>0</v>
      </c>
      <c r="J1473" s="508"/>
      <c r="K1473" s="508"/>
      <c r="L1473" s="508"/>
    </row>
    <row r="1474" spans="1:12" s="212" customFormat="1" ht="23.25" customHeight="1">
      <c r="A1474" s="656"/>
      <c r="B1474" s="659"/>
      <c r="C1474" s="470">
        <v>4215</v>
      </c>
      <c r="D1474" s="224" t="s">
        <v>43</v>
      </c>
      <c r="E1474" s="508"/>
      <c r="F1474" s="508"/>
      <c r="G1474" s="508"/>
      <c r="H1474" s="508">
        <f t="shared" si="118"/>
        <v>0</v>
      </c>
      <c r="I1474" s="508">
        <f t="shared" si="117"/>
        <v>0</v>
      </c>
      <c r="J1474" s="508"/>
      <c r="K1474" s="508"/>
      <c r="L1474" s="508"/>
    </row>
    <row r="1475" spans="1:12" s="146" customFormat="1" ht="28.5">
      <c r="A1475" s="656"/>
      <c r="B1475" s="659"/>
      <c r="C1475" s="470">
        <v>4216</v>
      </c>
      <c r="D1475" s="224" t="s">
        <v>44</v>
      </c>
      <c r="E1475" s="508"/>
      <c r="F1475" s="508"/>
      <c r="G1475" s="508"/>
      <c r="H1475" s="508">
        <f t="shared" si="118"/>
        <v>0</v>
      </c>
      <c r="I1475" s="508">
        <f t="shared" si="117"/>
        <v>0</v>
      </c>
      <c r="J1475" s="508"/>
      <c r="K1475" s="508"/>
      <c r="L1475" s="508"/>
    </row>
    <row r="1476" spans="1:12" s="146" customFormat="1" ht="14.25">
      <c r="A1476" s="656"/>
      <c r="B1476" s="659"/>
      <c r="C1476" s="470">
        <v>4217</v>
      </c>
      <c r="D1476" s="224" t="s">
        <v>45</v>
      </c>
      <c r="E1476" s="508"/>
      <c r="F1476" s="508"/>
      <c r="G1476" s="508"/>
      <c r="H1476" s="508">
        <f t="shared" si="118"/>
        <v>0</v>
      </c>
      <c r="I1476" s="508">
        <f t="shared" si="117"/>
        <v>0</v>
      </c>
      <c r="J1476" s="508"/>
      <c r="K1476" s="508"/>
      <c r="L1476" s="508"/>
    </row>
    <row r="1477" spans="1:12" s="146" customFormat="1" ht="28.5">
      <c r="A1477" s="656"/>
      <c r="B1477" s="659"/>
      <c r="C1477" s="472"/>
      <c r="D1477" s="426" t="s">
        <v>356</v>
      </c>
      <c r="E1477" s="548">
        <f>E1479+E1480</f>
        <v>0</v>
      </c>
      <c r="F1477" s="548">
        <f>F1479+F1480</f>
        <v>0</v>
      </c>
      <c r="G1477" s="548">
        <f>G1479+G1480</f>
        <v>0</v>
      </c>
      <c r="H1477" s="548">
        <f t="shared" si="118"/>
        <v>0</v>
      </c>
      <c r="I1477" s="548">
        <f t="shared" si="117"/>
        <v>0</v>
      </c>
      <c r="J1477" s="548"/>
      <c r="K1477" s="548">
        <f>K1479+K1480</f>
        <v>0</v>
      </c>
      <c r="L1477" s="548">
        <f>L1479+L1480</f>
        <v>0</v>
      </c>
    </row>
    <row r="1478" spans="1:12" s="146" customFormat="1">
      <c r="A1478" s="656"/>
      <c r="B1478" s="659"/>
      <c r="C1478" s="470"/>
      <c r="D1478" s="219" t="s">
        <v>71</v>
      </c>
      <c r="E1478" s="509"/>
      <c r="F1478" s="509"/>
      <c r="G1478" s="509"/>
      <c r="H1478" s="509">
        <f t="shared" si="118"/>
        <v>0</v>
      </c>
      <c r="I1478" s="509">
        <f t="shared" si="117"/>
        <v>0</v>
      </c>
      <c r="J1478" s="509"/>
      <c r="K1478" s="509"/>
      <c r="L1478" s="509"/>
    </row>
    <row r="1479" spans="1:12" s="146" customFormat="1">
      <c r="A1479" s="656"/>
      <c r="B1479" s="659"/>
      <c r="C1479" s="470">
        <v>4221</v>
      </c>
      <c r="D1479" s="219" t="s">
        <v>46</v>
      </c>
      <c r="E1479" s="509"/>
      <c r="F1479" s="509"/>
      <c r="G1479" s="509"/>
      <c r="H1479" s="509">
        <f t="shared" si="118"/>
        <v>0</v>
      </c>
      <c r="I1479" s="509">
        <f t="shared" si="117"/>
        <v>0</v>
      </c>
      <c r="J1479" s="509"/>
      <c r="K1479" s="509"/>
      <c r="L1479" s="509"/>
    </row>
    <row r="1480" spans="1:12" s="146" customFormat="1" ht="27">
      <c r="A1480" s="656"/>
      <c r="B1480" s="659"/>
      <c r="C1480" s="470">
        <v>4222</v>
      </c>
      <c r="D1480" s="219" t="s">
        <v>47</v>
      </c>
      <c r="E1480" s="509"/>
      <c r="F1480" s="509"/>
      <c r="G1480" s="509"/>
      <c r="H1480" s="509">
        <f t="shared" si="118"/>
        <v>0</v>
      </c>
      <c r="I1480" s="509">
        <f t="shared" si="117"/>
        <v>0</v>
      </c>
      <c r="J1480" s="509"/>
      <c r="K1480" s="509"/>
      <c r="L1480" s="509"/>
    </row>
    <row r="1481" spans="1:12" s="214" customFormat="1" ht="14.25">
      <c r="A1481" s="656"/>
      <c r="B1481" s="659"/>
      <c r="C1481" s="470">
        <v>4231</v>
      </c>
      <c r="D1481" s="220" t="s">
        <v>48</v>
      </c>
      <c r="E1481" s="509"/>
      <c r="F1481" s="509"/>
      <c r="G1481" s="509"/>
      <c r="H1481" s="509">
        <f t="shared" si="118"/>
        <v>0</v>
      </c>
      <c r="I1481" s="509">
        <f t="shared" si="117"/>
        <v>0</v>
      </c>
      <c r="J1481" s="509"/>
      <c r="K1481" s="509"/>
      <c r="L1481" s="509"/>
    </row>
    <row r="1482" spans="1:12" s="214" customFormat="1" ht="16.5">
      <c r="A1482" s="656"/>
      <c r="B1482" s="659"/>
      <c r="C1482" s="470">
        <v>4232</v>
      </c>
      <c r="D1482" s="220" t="s">
        <v>49</v>
      </c>
      <c r="E1482" s="509"/>
      <c r="F1482" s="509"/>
      <c r="G1482" s="509"/>
      <c r="H1482" s="509">
        <f t="shared" si="118"/>
        <v>0</v>
      </c>
      <c r="I1482" s="509">
        <f t="shared" si="117"/>
        <v>0</v>
      </c>
      <c r="J1482" s="549"/>
      <c r="K1482" s="509"/>
      <c r="L1482" s="509"/>
    </row>
    <row r="1483" spans="1:12" s="214" customFormat="1" ht="28.5">
      <c r="A1483" s="656"/>
      <c r="B1483" s="659"/>
      <c r="C1483" s="470">
        <v>4233</v>
      </c>
      <c r="D1483" s="220" t="s">
        <v>322</v>
      </c>
      <c r="E1483" s="509"/>
      <c r="F1483" s="509"/>
      <c r="G1483" s="509"/>
      <c r="H1483" s="509">
        <f t="shared" si="118"/>
        <v>0</v>
      </c>
      <c r="I1483" s="509">
        <f t="shared" si="117"/>
        <v>0</v>
      </c>
      <c r="J1483" s="549"/>
      <c r="K1483" s="509"/>
      <c r="L1483" s="509"/>
    </row>
    <row r="1484" spans="1:12" s="214" customFormat="1" ht="14.25">
      <c r="A1484" s="656"/>
      <c r="B1484" s="659"/>
      <c r="C1484" s="470">
        <v>4234</v>
      </c>
      <c r="D1484" s="220" t="s">
        <v>50</v>
      </c>
      <c r="E1484" s="508"/>
      <c r="F1484" s="508"/>
      <c r="G1484" s="508"/>
      <c r="H1484" s="508">
        <f t="shared" si="118"/>
        <v>0</v>
      </c>
      <c r="I1484" s="508">
        <f t="shared" si="117"/>
        <v>0</v>
      </c>
      <c r="J1484" s="508"/>
      <c r="K1484" s="508"/>
      <c r="L1484" s="508"/>
    </row>
    <row r="1485" spans="1:12" s="212" customFormat="1" ht="14.25">
      <c r="A1485" s="656"/>
      <c r="B1485" s="659"/>
      <c r="C1485" s="470">
        <v>4235</v>
      </c>
      <c r="D1485" s="220" t="s">
        <v>51</v>
      </c>
      <c r="E1485" s="508"/>
      <c r="F1485" s="508"/>
      <c r="G1485" s="508"/>
      <c r="H1485" s="508">
        <f t="shared" si="118"/>
        <v>0</v>
      </c>
      <c r="I1485" s="508">
        <f t="shared" si="117"/>
        <v>0</v>
      </c>
      <c r="J1485" s="508"/>
      <c r="K1485" s="508"/>
      <c r="L1485" s="508"/>
    </row>
    <row r="1486" spans="1:12" s="214" customFormat="1" ht="28.5">
      <c r="A1486" s="656"/>
      <c r="B1486" s="659"/>
      <c r="C1486" s="470">
        <v>4236</v>
      </c>
      <c r="D1486" s="220" t="s">
        <v>52</v>
      </c>
      <c r="E1486" s="508"/>
      <c r="F1486" s="508"/>
      <c r="G1486" s="508"/>
      <c r="H1486" s="508">
        <f t="shared" si="118"/>
        <v>0</v>
      </c>
      <c r="I1486" s="508">
        <f t="shared" si="117"/>
        <v>0</v>
      </c>
      <c r="J1486" s="508"/>
      <c r="K1486" s="508"/>
      <c r="L1486" s="508"/>
    </row>
    <row r="1487" spans="1:12" s="212" customFormat="1" ht="14.25">
      <c r="A1487" s="656"/>
      <c r="B1487" s="659"/>
      <c r="C1487" s="470">
        <v>4237</v>
      </c>
      <c r="D1487" s="220" t="s">
        <v>53</v>
      </c>
      <c r="E1487" s="508"/>
      <c r="F1487" s="508"/>
      <c r="G1487" s="508"/>
      <c r="H1487" s="508">
        <f t="shared" si="118"/>
        <v>0</v>
      </c>
      <c r="I1487" s="508">
        <f t="shared" si="117"/>
        <v>0</v>
      </c>
      <c r="J1487" s="508"/>
      <c r="K1487" s="508"/>
      <c r="L1487" s="508"/>
    </row>
    <row r="1488" spans="1:12" s="212" customFormat="1" ht="28.5">
      <c r="A1488" s="656"/>
      <c r="B1488" s="659"/>
      <c r="C1488" s="470">
        <v>4239</v>
      </c>
      <c r="D1488" s="218" t="s">
        <v>54</v>
      </c>
      <c r="E1488" s="510">
        <v>3600</v>
      </c>
      <c r="F1488" s="510"/>
      <c r="G1488" s="510"/>
      <c r="H1488" s="510">
        <f t="shared" si="118"/>
        <v>0</v>
      </c>
      <c r="I1488" s="510">
        <f t="shared" ref="I1488:I1519" si="119">G1488-E1488</f>
        <v>-3600</v>
      </c>
      <c r="J1488" s="510"/>
      <c r="K1488" s="510"/>
      <c r="L1488" s="510"/>
    </row>
    <row r="1489" spans="1:12" s="212" customFormat="1" ht="14.25">
      <c r="A1489" s="656"/>
      <c r="B1489" s="659"/>
      <c r="C1489" s="470">
        <v>4241</v>
      </c>
      <c r="D1489" s="220" t="s">
        <v>55</v>
      </c>
      <c r="E1489" s="508">
        <v>3800</v>
      </c>
      <c r="F1489" s="508"/>
      <c r="G1489" s="508"/>
      <c r="H1489" s="508">
        <f t="shared" si="118"/>
        <v>0</v>
      </c>
      <c r="I1489" s="508">
        <f t="shared" si="119"/>
        <v>-3800</v>
      </c>
      <c r="J1489" s="508"/>
      <c r="K1489" s="508"/>
      <c r="L1489" s="508"/>
    </row>
    <row r="1490" spans="1:12" s="212" customFormat="1" ht="28.5">
      <c r="A1490" s="656"/>
      <c r="B1490" s="659"/>
      <c r="C1490" s="470">
        <v>4251</v>
      </c>
      <c r="D1490" s="218" t="s">
        <v>56</v>
      </c>
      <c r="E1490" s="510"/>
      <c r="F1490" s="510"/>
      <c r="G1490" s="510"/>
      <c r="H1490" s="510">
        <f t="shared" si="118"/>
        <v>0</v>
      </c>
      <c r="I1490" s="510">
        <f t="shared" si="119"/>
        <v>0</v>
      </c>
      <c r="J1490" s="510"/>
      <c r="K1490" s="510"/>
      <c r="L1490" s="510"/>
    </row>
    <row r="1491" spans="1:12" s="212" customFormat="1" ht="28.5">
      <c r="A1491" s="656"/>
      <c r="B1491" s="659"/>
      <c r="C1491" s="472">
        <v>4252</v>
      </c>
      <c r="D1491" s="426" t="s">
        <v>57</v>
      </c>
      <c r="E1491" s="548">
        <f>E1493+E1494</f>
        <v>2517.8000000000002</v>
      </c>
      <c r="F1491" s="548">
        <f>F1493+F1494</f>
        <v>0</v>
      </c>
      <c r="G1491" s="548">
        <f>G1493+G1494</f>
        <v>0</v>
      </c>
      <c r="H1491" s="548">
        <f t="shared" si="118"/>
        <v>0</v>
      </c>
      <c r="I1491" s="548">
        <f t="shared" si="119"/>
        <v>-2517.8000000000002</v>
      </c>
      <c r="J1491" s="548"/>
      <c r="K1491" s="548">
        <f>K1493+K1494</f>
        <v>0</v>
      </c>
      <c r="L1491" s="548">
        <f>L1493+L1494</f>
        <v>0</v>
      </c>
    </row>
    <row r="1492" spans="1:12" s="212" customFormat="1">
      <c r="A1492" s="656"/>
      <c r="B1492" s="659"/>
      <c r="C1492" s="470"/>
      <c r="D1492" s="219" t="s">
        <v>71</v>
      </c>
      <c r="E1492" s="510"/>
      <c r="F1492" s="510"/>
      <c r="G1492" s="510"/>
      <c r="H1492" s="510">
        <f t="shared" si="118"/>
        <v>0</v>
      </c>
      <c r="I1492" s="510">
        <f t="shared" si="119"/>
        <v>0</v>
      </c>
      <c r="J1492" s="510"/>
      <c r="K1492" s="510"/>
      <c r="L1492" s="510"/>
    </row>
    <row r="1493" spans="1:12" s="214" customFormat="1" ht="27">
      <c r="A1493" s="656"/>
      <c r="B1493" s="659"/>
      <c r="C1493" s="470"/>
      <c r="D1493" s="226" t="s">
        <v>58</v>
      </c>
      <c r="E1493" s="510">
        <v>2517.8000000000002</v>
      </c>
      <c r="F1493" s="510"/>
      <c r="G1493" s="510"/>
      <c r="H1493" s="510">
        <f t="shared" si="118"/>
        <v>0</v>
      </c>
      <c r="I1493" s="510">
        <f t="shared" si="119"/>
        <v>-2517.8000000000002</v>
      </c>
      <c r="J1493" s="510"/>
      <c r="K1493" s="510"/>
      <c r="L1493" s="510"/>
    </row>
    <row r="1494" spans="1:12" s="214" customFormat="1" ht="27">
      <c r="A1494" s="656"/>
      <c r="B1494" s="659"/>
      <c r="C1494" s="470"/>
      <c r="D1494" s="226" t="s">
        <v>59</v>
      </c>
      <c r="E1494" s="510"/>
      <c r="F1494" s="510"/>
      <c r="G1494" s="510"/>
      <c r="H1494" s="510">
        <f t="shared" si="118"/>
        <v>0</v>
      </c>
      <c r="I1494" s="510">
        <f t="shared" si="119"/>
        <v>0</v>
      </c>
      <c r="J1494" s="510"/>
      <c r="K1494" s="510"/>
      <c r="L1494" s="510"/>
    </row>
    <row r="1495" spans="1:12" s="214" customFormat="1" ht="14.25">
      <c r="A1495" s="656"/>
      <c r="B1495" s="659"/>
      <c r="C1495" s="472">
        <v>4261</v>
      </c>
      <c r="D1495" s="426" t="s">
        <v>60</v>
      </c>
      <c r="E1495" s="548">
        <f>E1497+E1498</f>
        <v>4146.1000000000004</v>
      </c>
      <c r="F1495" s="548">
        <f>F1497+F1498</f>
        <v>0</v>
      </c>
      <c r="G1495" s="548">
        <f>G1497+G1498</f>
        <v>0</v>
      </c>
      <c r="H1495" s="548">
        <f t="shared" si="118"/>
        <v>0</v>
      </c>
      <c r="I1495" s="548">
        <f t="shared" si="119"/>
        <v>-4146.1000000000004</v>
      </c>
      <c r="J1495" s="548"/>
      <c r="K1495" s="548">
        <f>K1497+K1498</f>
        <v>0</v>
      </c>
      <c r="L1495" s="548">
        <f>L1497+L1498</f>
        <v>0</v>
      </c>
    </row>
    <row r="1496" spans="1:12" s="214" customFormat="1">
      <c r="A1496" s="656"/>
      <c r="B1496" s="659"/>
      <c r="C1496" s="470"/>
      <c r="D1496" s="219" t="s">
        <v>71</v>
      </c>
      <c r="E1496" s="508"/>
      <c r="F1496" s="508"/>
      <c r="G1496" s="508"/>
      <c r="H1496" s="508">
        <f t="shared" si="118"/>
        <v>0</v>
      </c>
      <c r="I1496" s="508">
        <f t="shared" si="119"/>
        <v>0</v>
      </c>
      <c r="J1496" s="508"/>
      <c r="K1496" s="508"/>
      <c r="L1496" s="508"/>
    </row>
    <row r="1497" spans="1:12" s="214" customFormat="1">
      <c r="A1497" s="656"/>
      <c r="B1497" s="659"/>
      <c r="C1497" s="470"/>
      <c r="D1497" s="219" t="s">
        <v>61</v>
      </c>
      <c r="E1497" s="508">
        <v>4146.1000000000004</v>
      </c>
      <c r="F1497" s="508"/>
      <c r="G1497" s="508"/>
      <c r="H1497" s="508">
        <f t="shared" si="118"/>
        <v>0</v>
      </c>
      <c r="I1497" s="508">
        <f t="shared" si="119"/>
        <v>-4146.1000000000004</v>
      </c>
      <c r="J1497" s="508"/>
      <c r="K1497" s="508"/>
      <c r="L1497" s="508"/>
    </row>
    <row r="1498" spans="1:12" s="214" customFormat="1">
      <c r="A1498" s="656"/>
      <c r="B1498" s="659"/>
      <c r="C1498" s="470"/>
      <c r="D1498" s="219" t="s">
        <v>62</v>
      </c>
      <c r="E1498" s="508"/>
      <c r="F1498" s="508"/>
      <c r="G1498" s="508"/>
      <c r="H1498" s="508">
        <f t="shared" si="118"/>
        <v>0</v>
      </c>
      <c r="I1498" s="508">
        <f t="shared" si="119"/>
        <v>0</v>
      </c>
      <c r="J1498" s="508"/>
      <c r="K1498" s="508"/>
      <c r="L1498" s="508"/>
    </row>
    <row r="1499" spans="1:12" s="214" customFormat="1" ht="14.25">
      <c r="A1499" s="656"/>
      <c r="B1499" s="659"/>
      <c r="C1499" s="470">
        <v>4262</v>
      </c>
      <c r="D1499" s="220" t="s">
        <v>288</v>
      </c>
      <c r="E1499" s="508"/>
      <c r="F1499" s="508"/>
      <c r="G1499" s="508"/>
      <c r="H1499" s="508">
        <f t="shared" si="118"/>
        <v>0</v>
      </c>
      <c r="I1499" s="508">
        <f t="shared" si="119"/>
        <v>0</v>
      </c>
      <c r="J1499" s="508"/>
      <c r="K1499" s="508"/>
      <c r="L1499" s="508"/>
    </row>
    <row r="1500" spans="1:12" s="214" customFormat="1" ht="14.25">
      <c r="A1500" s="656"/>
      <c r="B1500" s="659"/>
      <c r="C1500" s="470">
        <v>4264</v>
      </c>
      <c r="D1500" s="220" t="s">
        <v>287</v>
      </c>
      <c r="E1500" s="508"/>
      <c r="F1500" s="508"/>
      <c r="G1500" s="508"/>
      <c r="H1500" s="508">
        <f t="shared" si="118"/>
        <v>0</v>
      </c>
      <c r="I1500" s="508">
        <f t="shared" si="119"/>
        <v>0</v>
      </c>
      <c r="J1500" s="508"/>
      <c r="K1500" s="508"/>
      <c r="L1500" s="508"/>
    </row>
    <row r="1501" spans="1:12" s="214" customFormat="1" ht="22.5" customHeight="1">
      <c r="A1501" s="656"/>
      <c r="B1501" s="659"/>
      <c r="C1501" s="473">
        <v>4266</v>
      </c>
      <c r="D1501" s="454" t="s">
        <v>363</v>
      </c>
      <c r="E1501" s="508"/>
      <c r="F1501" s="508"/>
      <c r="G1501" s="508"/>
      <c r="H1501" s="508">
        <f t="shared" si="118"/>
        <v>0</v>
      </c>
      <c r="I1501" s="508">
        <f t="shared" si="119"/>
        <v>0</v>
      </c>
      <c r="J1501" s="508"/>
      <c r="K1501" s="508"/>
      <c r="L1501" s="508"/>
    </row>
    <row r="1502" spans="1:12" s="214" customFormat="1" ht="28.5">
      <c r="A1502" s="656"/>
      <c r="B1502" s="659"/>
      <c r="C1502" s="470">
        <v>4267</v>
      </c>
      <c r="D1502" s="220" t="s">
        <v>289</v>
      </c>
      <c r="E1502" s="508">
        <v>10882.4</v>
      </c>
      <c r="F1502" s="508"/>
      <c r="G1502" s="508"/>
      <c r="H1502" s="508">
        <f t="shared" si="118"/>
        <v>0</v>
      </c>
      <c r="I1502" s="508">
        <f t="shared" si="119"/>
        <v>-10882.4</v>
      </c>
      <c r="J1502" s="508"/>
      <c r="K1502" s="508"/>
      <c r="L1502" s="508"/>
    </row>
    <row r="1503" spans="1:12" s="214" customFormat="1" ht="14.25">
      <c r="A1503" s="656"/>
      <c r="B1503" s="659"/>
      <c r="C1503" s="470">
        <v>4269</v>
      </c>
      <c r="D1503" s="220" t="s">
        <v>63</v>
      </c>
      <c r="E1503" s="508">
        <v>10144.6</v>
      </c>
      <c r="F1503" s="508"/>
      <c r="G1503" s="508"/>
      <c r="H1503" s="508">
        <f t="shared" si="118"/>
        <v>0</v>
      </c>
      <c r="I1503" s="508">
        <f t="shared" si="119"/>
        <v>-10144.6</v>
      </c>
      <c r="J1503" s="508"/>
      <c r="K1503" s="508"/>
      <c r="L1503" s="508"/>
    </row>
    <row r="1504" spans="1:12" s="214" customFormat="1" ht="42.75">
      <c r="A1504" s="656"/>
      <c r="B1504" s="659"/>
      <c r="C1504" s="470">
        <v>4511</v>
      </c>
      <c r="D1504" s="218" t="s">
        <v>64</v>
      </c>
      <c r="E1504" s="508"/>
      <c r="F1504" s="508"/>
      <c r="G1504" s="508"/>
      <c r="H1504" s="508">
        <f t="shared" si="118"/>
        <v>0</v>
      </c>
      <c r="I1504" s="508">
        <f t="shared" si="119"/>
        <v>0</v>
      </c>
      <c r="J1504" s="508"/>
      <c r="K1504" s="508"/>
      <c r="L1504" s="508"/>
    </row>
    <row r="1505" spans="1:12" s="216" customFormat="1" ht="42.75">
      <c r="A1505" s="656"/>
      <c r="B1505" s="659"/>
      <c r="C1505" s="470">
        <v>4621</v>
      </c>
      <c r="D1505" s="218" t="s">
        <v>65</v>
      </c>
      <c r="E1505" s="508"/>
      <c r="F1505" s="508"/>
      <c r="G1505" s="508"/>
      <c r="H1505" s="508">
        <f t="shared" si="118"/>
        <v>0</v>
      </c>
      <c r="I1505" s="508">
        <f t="shared" si="119"/>
        <v>0</v>
      </c>
      <c r="J1505" s="550"/>
      <c r="K1505" s="508"/>
      <c r="L1505" s="508"/>
    </row>
    <row r="1506" spans="1:12" s="216" customFormat="1" ht="42.75">
      <c r="A1506" s="656"/>
      <c r="B1506" s="659"/>
      <c r="C1506" s="470">
        <v>4631</v>
      </c>
      <c r="D1506" s="218" t="s">
        <v>321</v>
      </c>
      <c r="E1506" s="508"/>
      <c r="F1506" s="508"/>
      <c r="G1506" s="508"/>
      <c r="H1506" s="508">
        <f t="shared" si="118"/>
        <v>0</v>
      </c>
      <c r="I1506" s="508">
        <f t="shared" si="119"/>
        <v>0</v>
      </c>
      <c r="J1506" s="550"/>
      <c r="K1506" s="508"/>
      <c r="L1506" s="508"/>
    </row>
    <row r="1507" spans="1:12" s="216" customFormat="1" ht="21.75" customHeight="1">
      <c r="A1507" s="656"/>
      <c r="B1507" s="659"/>
      <c r="C1507" s="470">
        <v>4632</v>
      </c>
      <c r="D1507" s="218" t="s">
        <v>231</v>
      </c>
      <c r="E1507" s="508"/>
      <c r="F1507" s="508"/>
      <c r="G1507" s="508"/>
      <c r="H1507" s="508">
        <f t="shared" si="118"/>
        <v>0</v>
      </c>
      <c r="I1507" s="508">
        <f t="shared" si="119"/>
        <v>0</v>
      </c>
      <c r="J1507" s="508"/>
      <c r="K1507" s="508"/>
      <c r="L1507" s="508"/>
    </row>
    <row r="1508" spans="1:12" s="216" customFormat="1" ht="48.75" customHeight="1">
      <c r="A1508" s="656"/>
      <c r="B1508" s="659"/>
      <c r="C1508" s="473">
        <v>4638</v>
      </c>
      <c r="D1508" s="454" t="s">
        <v>364</v>
      </c>
      <c r="E1508" s="508"/>
      <c r="F1508" s="508"/>
      <c r="G1508" s="508"/>
      <c r="H1508" s="508">
        <f t="shared" si="118"/>
        <v>0</v>
      </c>
      <c r="I1508" s="508">
        <f t="shared" si="119"/>
        <v>0</v>
      </c>
      <c r="J1508" s="508"/>
      <c r="K1508" s="508"/>
      <c r="L1508" s="508"/>
    </row>
    <row r="1509" spans="1:12" s="216" customFormat="1" ht="14.25">
      <c r="A1509" s="656"/>
      <c r="B1509" s="659"/>
      <c r="C1509" s="470" t="s">
        <v>327</v>
      </c>
      <c r="D1509" s="218" t="s">
        <v>328</v>
      </c>
      <c r="E1509" s="508"/>
      <c r="F1509" s="508"/>
      <c r="G1509" s="508"/>
      <c r="H1509" s="508">
        <f t="shared" si="118"/>
        <v>0</v>
      </c>
      <c r="I1509" s="508">
        <f t="shared" si="119"/>
        <v>0</v>
      </c>
      <c r="J1509" s="508"/>
      <c r="K1509" s="508"/>
      <c r="L1509" s="508"/>
    </row>
    <row r="1510" spans="1:12" s="216" customFormat="1" ht="14.25">
      <c r="A1510" s="656"/>
      <c r="B1510" s="659"/>
      <c r="C1510" s="470">
        <v>4729</v>
      </c>
      <c r="D1510" s="220" t="s">
        <v>66</v>
      </c>
      <c r="E1510" s="508"/>
      <c r="F1510" s="551"/>
      <c r="G1510" s="508"/>
      <c r="H1510" s="508">
        <f t="shared" si="118"/>
        <v>0</v>
      </c>
      <c r="I1510" s="508">
        <f t="shared" si="119"/>
        <v>0</v>
      </c>
      <c r="J1510" s="551"/>
      <c r="K1510" s="551"/>
      <c r="L1510" s="551"/>
    </row>
    <row r="1511" spans="1:12" s="216" customFormat="1" ht="14.25">
      <c r="A1511" s="656"/>
      <c r="B1511" s="659"/>
      <c r="C1511" s="470">
        <v>4822</v>
      </c>
      <c r="D1511" s="220" t="s">
        <v>67</v>
      </c>
      <c r="E1511" s="551"/>
      <c r="F1511" s="551"/>
      <c r="G1511" s="508"/>
      <c r="H1511" s="508">
        <f t="shared" si="118"/>
        <v>0</v>
      </c>
      <c r="I1511" s="508">
        <f t="shared" si="119"/>
        <v>0</v>
      </c>
      <c r="J1511" s="551"/>
      <c r="K1511" s="551"/>
      <c r="L1511" s="551"/>
    </row>
    <row r="1512" spans="1:12" s="216" customFormat="1" ht="14.25">
      <c r="A1512" s="656"/>
      <c r="B1512" s="659"/>
      <c r="C1512" s="472">
        <v>4823</v>
      </c>
      <c r="D1512" s="426" t="s">
        <v>68</v>
      </c>
      <c r="E1512" s="589">
        <f>E1514+E1515+E1516</f>
        <v>14989.8</v>
      </c>
      <c r="F1512" s="589">
        <f>F1514+F1515+F1516</f>
        <v>0</v>
      </c>
      <c r="G1512" s="589">
        <f>G1514+G1515+G1516</f>
        <v>0</v>
      </c>
      <c r="H1512" s="589">
        <f t="shared" si="118"/>
        <v>0</v>
      </c>
      <c r="I1512" s="589">
        <f t="shared" si="119"/>
        <v>-14989.8</v>
      </c>
      <c r="J1512" s="589"/>
      <c r="K1512" s="589">
        <f>K1514+K1515+K1516</f>
        <v>0</v>
      </c>
      <c r="L1512" s="589">
        <f>L1514+L1515+L1516</f>
        <v>0</v>
      </c>
    </row>
    <row r="1513" spans="1:12" s="216" customFormat="1" ht="14.25">
      <c r="A1513" s="656"/>
      <c r="B1513" s="659"/>
      <c r="C1513" s="470"/>
      <c r="D1513" s="219" t="s">
        <v>71</v>
      </c>
      <c r="E1513" s="551"/>
      <c r="F1513" s="551"/>
      <c r="G1513" s="508"/>
      <c r="H1513" s="508">
        <f t="shared" si="118"/>
        <v>0</v>
      </c>
      <c r="I1513" s="508">
        <f t="shared" si="119"/>
        <v>0</v>
      </c>
      <c r="J1513" s="551"/>
      <c r="K1513" s="551"/>
      <c r="L1513" s="551"/>
    </row>
    <row r="1514" spans="1:12" s="214" customFormat="1" ht="27">
      <c r="A1514" s="656"/>
      <c r="B1514" s="659"/>
      <c r="C1514" s="470"/>
      <c r="D1514" s="219" t="s">
        <v>230</v>
      </c>
      <c r="E1514" s="551"/>
      <c r="F1514" s="551"/>
      <c r="G1514" s="508"/>
      <c r="H1514" s="508">
        <f t="shared" si="118"/>
        <v>0</v>
      </c>
      <c r="I1514" s="508">
        <f t="shared" si="119"/>
        <v>0</v>
      </c>
      <c r="J1514" s="551"/>
      <c r="K1514" s="551"/>
      <c r="L1514" s="551"/>
    </row>
    <row r="1515" spans="1:12" ht="27.95" customHeight="1">
      <c r="A1515" s="656"/>
      <c r="B1515" s="659"/>
      <c r="C1515" s="470"/>
      <c r="D1515" s="219" t="s">
        <v>228</v>
      </c>
      <c r="E1515" s="551"/>
      <c r="F1515" s="551"/>
      <c r="G1515" s="508"/>
      <c r="H1515" s="508">
        <f t="shared" si="118"/>
        <v>0</v>
      </c>
      <c r="I1515" s="508">
        <f t="shared" si="119"/>
        <v>0</v>
      </c>
      <c r="J1515" s="551"/>
      <c r="K1515" s="551"/>
      <c r="L1515" s="551"/>
    </row>
    <row r="1516" spans="1:12" ht="14.25">
      <c r="A1516" s="656"/>
      <c r="B1516" s="659"/>
      <c r="C1516" s="470"/>
      <c r="D1516" s="219" t="s">
        <v>229</v>
      </c>
      <c r="E1516" s="508">
        <v>14989.8</v>
      </c>
      <c r="F1516" s="551"/>
      <c r="G1516" s="508"/>
      <c r="H1516" s="508">
        <f t="shared" si="118"/>
        <v>0</v>
      </c>
      <c r="I1516" s="508">
        <f t="shared" si="119"/>
        <v>-14989.8</v>
      </c>
      <c r="J1516" s="551"/>
      <c r="K1516" s="551"/>
      <c r="L1516" s="551"/>
    </row>
    <row r="1517" spans="1:12" ht="31.5" customHeight="1">
      <c r="A1517" s="656"/>
      <c r="B1517" s="659"/>
      <c r="C1517" s="473" t="s">
        <v>362</v>
      </c>
      <c r="D1517" s="454" t="s">
        <v>384</v>
      </c>
      <c r="E1517" s="551"/>
      <c r="F1517" s="551"/>
      <c r="G1517" s="508"/>
      <c r="H1517" s="508">
        <f t="shared" si="118"/>
        <v>0</v>
      </c>
      <c r="I1517" s="508">
        <f t="shared" si="119"/>
        <v>0</v>
      </c>
      <c r="J1517" s="551"/>
      <c r="K1517" s="551"/>
      <c r="L1517" s="551"/>
    </row>
    <row r="1518" spans="1:12" s="229" customFormat="1" ht="14.25">
      <c r="A1518" s="656"/>
      <c r="B1518" s="659"/>
      <c r="C1518" s="470">
        <v>4861</v>
      </c>
      <c r="D1518" s="220" t="s">
        <v>69</v>
      </c>
      <c r="E1518" s="551"/>
      <c r="F1518" s="508">
        <v>375955.6</v>
      </c>
      <c r="G1518" s="510">
        <f>+(G94+G174+G254+G334+G414+G494+G574+G654+G734+G814+G894+G974+G1054+G1134+G1214+G1294+G1374+G1534+G1614+G1694+G1774+G1854+G1934+G2014+G2094)*2%</f>
        <v>375127.93227439991</v>
      </c>
      <c r="H1518" s="510">
        <f t="shared" si="118"/>
        <v>-827.66772560006939</v>
      </c>
      <c r="I1518" s="510">
        <f t="shared" si="119"/>
        <v>375127.93227439991</v>
      </c>
      <c r="J1518" s="536"/>
      <c r="K1518" s="510">
        <f>+(K94+K174+K254+K334+K414+K494+K574+K654+K734+K814+K894+K974+K1054+K1134+K1214+K1294+K1374+K1534+K1614+K1694+K1774+K1854+K1934+K2014+K2094)*2%</f>
        <v>369546.82067439996</v>
      </c>
      <c r="L1518" s="510">
        <f>+(L94+L174+L254+L334+L414+L494+L574+L654+L734+L814+L894+L974+L1054+L1134+L1214+L1294+L1374+L1534+L1614+L1694+L1774+L1854+L1934+L2014+L2094)*2%</f>
        <v>371658.38133440004</v>
      </c>
    </row>
    <row r="1519" spans="1:12" ht="14.25">
      <c r="A1519" s="657"/>
      <c r="B1519" s="660"/>
      <c r="C1519" s="470">
        <v>4891</v>
      </c>
      <c r="D1519" s="220" t="s">
        <v>70</v>
      </c>
      <c r="E1519" s="508"/>
      <c r="F1519" s="508"/>
      <c r="G1519" s="508"/>
      <c r="H1519" s="508">
        <f t="shared" si="118"/>
        <v>0</v>
      </c>
      <c r="I1519" s="508">
        <f t="shared" si="119"/>
        <v>0</v>
      </c>
      <c r="J1519" s="508"/>
      <c r="K1519" s="508"/>
      <c r="L1519" s="508"/>
    </row>
    <row r="1520" spans="1:12" s="25" customFormat="1" ht="28.5">
      <c r="A1520" s="651" t="s">
        <v>378</v>
      </c>
      <c r="B1520" s="651"/>
      <c r="C1520" s="230"/>
      <c r="D1520" s="34" t="s">
        <v>72</v>
      </c>
      <c r="E1520" s="552">
        <f>SUM(E1522:E1529)</f>
        <v>206836.3</v>
      </c>
      <c r="F1520" s="552">
        <f>SUM(F1522:F1529)</f>
        <v>0</v>
      </c>
      <c r="G1520" s="552">
        <f>SUM(G1522:G1529)</f>
        <v>0</v>
      </c>
      <c r="H1520" s="552">
        <f t="shared" si="118"/>
        <v>0</v>
      </c>
      <c r="I1520" s="552">
        <f>+I1526+I1527+I1528+I1529</f>
        <v>-206836.3</v>
      </c>
      <c r="J1520" s="552">
        <f>+J1526+J1527+J1528+J1529</f>
        <v>0</v>
      </c>
      <c r="K1520" s="552">
        <f>SUM(K1522:K1529)</f>
        <v>0</v>
      </c>
      <c r="L1520" s="552">
        <f>SUM(L1522:L1529)</f>
        <v>0</v>
      </c>
    </row>
    <row r="1521" spans="1:12" s="18" customFormat="1" ht="23.25" customHeight="1">
      <c r="A1521" s="506" t="s">
        <v>379</v>
      </c>
      <c r="B1521" s="597" t="s">
        <v>380</v>
      </c>
      <c r="C1521" s="231"/>
      <c r="D1521" s="15" t="s">
        <v>71</v>
      </c>
      <c r="E1521" s="553"/>
      <c r="F1521" s="553"/>
      <c r="G1521" s="553"/>
      <c r="H1521" s="553">
        <f t="shared" ref="H1521:H1529" si="120">+G1521-F1521</f>
        <v>0</v>
      </c>
      <c r="I1521" s="349">
        <f t="shared" ref="I1521:I1534" si="121">G1521-E1521</f>
        <v>0</v>
      </c>
      <c r="J1521" s="553"/>
      <c r="K1521" s="553"/>
      <c r="L1521" s="553"/>
    </row>
    <row r="1522" spans="1:12" s="18" customFormat="1" ht="28.5">
      <c r="A1522" s="652">
        <v>1080</v>
      </c>
      <c r="B1522" s="652">
        <v>11018</v>
      </c>
      <c r="C1522" s="231">
        <v>5111</v>
      </c>
      <c r="D1522" s="16" t="s">
        <v>424</v>
      </c>
      <c r="E1522" s="553"/>
      <c r="F1522" s="553"/>
      <c r="G1522" s="553"/>
      <c r="H1522" s="349">
        <f t="shared" si="120"/>
        <v>0</v>
      </c>
      <c r="I1522" s="349">
        <f t="shared" si="121"/>
        <v>0</v>
      </c>
      <c r="J1522" s="553"/>
      <c r="K1522" s="553"/>
      <c r="L1522" s="553"/>
    </row>
    <row r="1523" spans="1:12" s="18" customFormat="1" ht="28.5">
      <c r="A1523" s="653"/>
      <c r="B1523" s="653"/>
      <c r="C1523" s="231">
        <v>5112</v>
      </c>
      <c r="D1523" s="16" t="s">
        <v>425</v>
      </c>
      <c r="E1523" s="553"/>
      <c r="F1523" s="553"/>
      <c r="G1523" s="553"/>
      <c r="H1523" s="349">
        <f t="shared" si="120"/>
        <v>0</v>
      </c>
      <c r="I1523" s="349">
        <f t="shared" si="121"/>
        <v>0</v>
      </c>
      <c r="J1523" s="553"/>
      <c r="K1523" s="553"/>
      <c r="L1523" s="553"/>
    </row>
    <row r="1524" spans="1:12" s="18" customFormat="1" ht="13.5" customHeight="1">
      <c r="A1524" s="653"/>
      <c r="B1524" s="653"/>
      <c r="C1524" s="231" t="s">
        <v>426</v>
      </c>
      <c r="D1524" s="16" t="s">
        <v>421</v>
      </c>
      <c r="E1524" s="553"/>
      <c r="F1524" s="553"/>
      <c r="G1524" s="553"/>
      <c r="H1524" s="349">
        <f t="shared" si="120"/>
        <v>0</v>
      </c>
      <c r="I1524" s="349">
        <f t="shared" si="121"/>
        <v>0</v>
      </c>
      <c r="J1524" s="553"/>
      <c r="K1524" s="553"/>
      <c r="L1524" s="553"/>
    </row>
    <row r="1525" spans="1:12" s="18" customFormat="1" ht="14.25">
      <c r="A1525" s="653"/>
      <c r="B1525" s="653"/>
      <c r="C1525" s="231">
        <v>5121</v>
      </c>
      <c r="D1525" s="218" t="s">
        <v>73</v>
      </c>
      <c r="E1525" s="553"/>
      <c r="F1525" s="553"/>
      <c r="G1525" s="553"/>
      <c r="H1525" s="349">
        <f t="shared" si="120"/>
        <v>0</v>
      </c>
      <c r="I1525" s="349">
        <f t="shared" si="121"/>
        <v>0</v>
      </c>
      <c r="J1525" s="553"/>
      <c r="K1525" s="553"/>
      <c r="L1525" s="553"/>
    </row>
    <row r="1526" spans="1:12" s="31" customFormat="1" ht="15.75" customHeight="1">
      <c r="A1526" s="653"/>
      <c r="B1526" s="653"/>
      <c r="C1526" s="208">
        <v>5122</v>
      </c>
      <c r="D1526" s="19" t="s">
        <v>74</v>
      </c>
      <c r="E1526" s="349">
        <v>204023.3</v>
      </c>
      <c r="F1526" s="554"/>
      <c r="G1526" s="349"/>
      <c r="H1526" s="349">
        <f t="shared" si="120"/>
        <v>0</v>
      </c>
      <c r="I1526" s="349">
        <f t="shared" si="121"/>
        <v>-204023.3</v>
      </c>
      <c r="J1526" s="554"/>
      <c r="K1526" s="349"/>
      <c r="L1526" s="349"/>
    </row>
    <row r="1527" spans="1:12" s="31" customFormat="1" ht="15.75" customHeight="1">
      <c r="A1527" s="653"/>
      <c r="B1527" s="653"/>
      <c r="C1527" s="208">
        <v>5129</v>
      </c>
      <c r="D1527" s="19" t="s">
        <v>75</v>
      </c>
      <c r="E1527" s="349"/>
      <c r="F1527" s="554"/>
      <c r="G1527" s="349"/>
      <c r="H1527" s="349">
        <f t="shared" si="120"/>
        <v>0</v>
      </c>
      <c r="I1527" s="349">
        <f t="shared" si="121"/>
        <v>0</v>
      </c>
      <c r="J1527" s="554"/>
      <c r="K1527" s="349"/>
      <c r="L1527" s="349"/>
    </row>
    <row r="1528" spans="1:12" s="31" customFormat="1" ht="14.25">
      <c r="A1528" s="653"/>
      <c r="B1528" s="653"/>
      <c r="C1528" s="208">
        <v>5132</v>
      </c>
      <c r="D1528" s="19" t="s">
        <v>76</v>
      </c>
      <c r="E1528" s="554">
        <v>2813</v>
      </c>
      <c r="F1528" s="554"/>
      <c r="G1528" s="349"/>
      <c r="H1528" s="349">
        <f t="shared" si="120"/>
        <v>0</v>
      </c>
      <c r="I1528" s="349">
        <f t="shared" si="121"/>
        <v>-2813</v>
      </c>
      <c r="J1528" s="554"/>
      <c r="K1528" s="349"/>
      <c r="L1528" s="349"/>
    </row>
    <row r="1529" spans="1:12" s="31" customFormat="1" ht="15.75" customHeight="1">
      <c r="A1529" s="654"/>
      <c r="B1529" s="654"/>
      <c r="C1529" s="208" t="s">
        <v>427</v>
      </c>
      <c r="D1529" s="19" t="s">
        <v>428</v>
      </c>
      <c r="E1529" s="349"/>
      <c r="F1529" s="554"/>
      <c r="G1529" s="349"/>
      <c r="H1529" s="349">
        <f t="shared" si="120"/>
        <v>0</v>
      </c>
      <c r="I1529" s="349">
        <f t="shared" si="121"/>
        <v>0</v>
      </c>
      <c r="J1529" s="554"/>
      <c r="K1529" s="349"/>
      <c r="L1529" s="349"/>
    </row>
    <row r="1530" spans="1:12" s="146" customFormat="1" ht="14.25" customHeight="1">
      <c r="A1530" s="655" t="s">
        <v>420</v>
      </c>
      <c r="B1530" s="658" t="s">
        <v>524</v>
      </c>
      <c r="C1530" s="464"/>
      <c r="D1530" s="218" t="s">
        <v>232</v>
      </c>
      <c r="E1530" s="555">
        <v>91</v>
      </c>
      <c r="F1530" s="555">
        <v>91</v>
      </c>
      <c r="G1530" s="555">
        <v>91</v>
      </c>
      <c r="H1530" s="564">
        <f>+G1530-F1530</f>
        <v>0</v>
      </c>
      <c r="I1530" s="564">
        <f t="shared" si="121"/>
        <v>0</v>
      </c>
      <c r="J1530" s="564"/>
      <c r="K1530" s="555">
        <v>91</v>
      </c>
      <c r="L1530" s="555">
        <v>91</v>
      </c>
    </row>
    <row r="1531" spans="1:12" s="146" customFormat="1" ht="13.5" customHeight="1">
      <c r="A1531" s="656"/>
      <c r="B1531" s="659"/>
      <c r="C1531" s="586"/>
      <c r="D1531" s="219"/>
      <c r="E1531" s="556"/>
      <c r="F1531" s="556"/>
      <c r="G1531" s="556"/>
      <c r="H1531" s="556">
        <f>+G1531-F1531</f>
        <v>0</v>
      </c>
      <c r="I1531" s="556">
        <f t="shared" si="121"/>
        <v>0</v>
      </c>
      <c r="J1531" s="556"/>
      <c r="K1531" s="556"/>
      <c r="L1531" s="556"/>
    </row>
    <row r="1532" spans="1:12" s="146" customFormat="1" ht="14.25" customHeight="1">
      <c r="A1532" s="656"/>
      <c r="B1532" s="659"/>
      <c r="C1532" s="586"/>
      <c r="D1532" s="220" t="s">
        <v>31</v>
      </c>
      <c r="E1532" s="556">
        <v>1</v>
      </c>
      <c r="F1532" s="556">
        <v>1</v>
      </c>
      <c r="G1532" s="556">
        <v>2</v>
      </c>
      <c r="H1532" s="556">
        <f>+G1532-F1532</f>
        <v>1</v>
      </c>
      <c r="I1532" s="556">
        <f t="shared" si="121"/>
        <v>1</v>
      </c>
      <c r="J1532" s="556"/>
      <c r="K1532" s="556">
        <v>2</v>
      </c>
      <c r="L1532" s="556">
        <v>2</v>
      </c>
    </row>
    <row r="1533" spans="1:12" s="213" customFormat="1" ht="14.25" customHeight="1">
      <c r="A1533" s="656"/>
      <c r="B1533" s="659"/>
      <c r="C1533" s="586"/>
      <c r="D1533" s="219"/>
      <c r="E1533" s="509"/>
      <c r="F1533" s="509"/>
      <c r="G1533" s="509"/>
      <c r="H1533" s="509">
        <f>+G1533-F1533</f>
        <v>0</v>
      </c>
      <c r="I1533" s="509">
        <f t="shared" si="121"/>
        <v>0</v>
      </c>
      <c r="J1533" s="509"/>
      <c r="K1533" s="509"/>
      <c r="L1533" s="509"/>
    </row>
    <row r="1534" spans="1:12" s="212" customFormat="1" ht="14.25" customHeight="1">
      <c r="A1534" s="656"/>
      <c r="B1534" s="659"/>
      <c r="C1534" s="466"/>
      <c r="D1534" s="228" t="s">
        <v>32</v>
      </c>
      <c r="E1534" s="547">
        <f>+E1536+E1600</f>
        <v>554388.06999999995</v>
      </c>
      <c r="F1534" s="547">
        <f>+F1536+F1600</f>
        <v>564463.6</v>
      </c>
      <c r="G1534" s="547">
        <f>+G1536+G1600</f>
        <v>578000.20000000007</v>
      </c>
      <c r="H1534" s="547">
        <f>+G1534-F1534</f>
        <v>13536.600000000093</v>
      </c>
      <c r="I1534" s="547">
        <f t="shared" si="121"/>
        <v>23612.130000000121</v>
      </c>
      <c r="J1534" s="547"/>
      <c r="K1534" s="547">
        <f>+K1536+K1600</f>
        <v>585231.20000000007</v>
      </c>
      <c r="L1534" s="547">
        <f>+L1536+L1600</f>
        <v>590321.30000000005</v>
      </c>
    </row>
    <row r="1535" spans="1:12" s="212" customFormat="1" ht="14.25" customHeight="1">
      <c r="A1535" s="656"/>
      <c r="B1535" s="659"/>
      <c r="C1535" s="467"/>
      <c r="D1535" s="15" t="s">
        <v>330</v>
      </c>
      <c r="E1535" s="509"/>
      <c r="F1535" s="509"/>
      <c r="G1535" s="509"/>
      <c r="H1535" s="547"/>
      <c r="I1535" s="547"/>
      <c r="J1535" s="509"/>
      <c r="K1535" s="509"/>
      <c r="L1535" s="509"/>
    </row>
    <row r="1536" spans="1:12" s="212" customFormat="1" ht="14.25" customHeight="1">
      <c r="A1536" s="656"/>
      <c r="B1536" s="659"/>
      <c r="C1536" s="468"/>
      <c r="D1536" s="221" t="s">
        <v>35</v>
      </c>
      <c r="E1536" s="547">
        <f>E1538+SUM(E1544:E1599)-E1544-E1549-E1557-E1571-E1575-E1592</f>
        <v>554388.06999999995</v>
      </c>
      <c r="F1536" s="547">
        <f>F1538+SUM(F1544:F1599)-F1544-F1549-F1557-F1571-F1575-F1592</f>
        <v>564463.6</v>
      </c>
      <c r="G1536" s="547">
        <f>G1538+SUM(G1544:G1599)-G1544-G1549-G1557-G1571-G1575-G1592</f>
        <v>578000.20000000007</v>
      </c>
      <c r="H1536" s="547">
        <f>+G1536-F1536</f>
        <v>13536.600000000093</v>
      </c>
      <c r="I1536" s="547">
        <f t="shared" ref="I1536:I1599" si="122">G1536-E1536</f>
        <v>23612.130000000121</v>
      </c>
      <c r="J1536" s="547"/>
      <c r="K1536" s="547">
        <f>K1538+SUM(K1544:K1599)-K1544-K1549-K1557-K1571-K1575-K1592</f>
        <v>585231.20000000007</v>
      </c>
      <c r="L1536" s="547">
        <f>L1538+SUM(L1544:L1599)-L1544-L1549-L1557-L1571-L1575-L1592</f>
        <v>590321.30000000005</v>
      </c>
    </row>
    <row r="1537" spans="1:12" s="212" customFormat="1" ht="13.5" customHeight="1">
      <c r="A1537" s="656"/>
      <c r="B1537" s="659"/>
      <c r="C1537" s="464"/>
      <c r="D1537" s="219" t="s">
        <v>71</v>
      </c>
      <c r="E1537" s="510"/>
      <c r="F1537" s="510"/>
      <c r="G1537" s="509"/>
      <c r="H1537" s="509">
        <f t="shared" ref="H1537:H1609" si="123">+G1537-F1537</f>
        <v>0</v>
      </c>
      <c r="I1537" s="510">
        <f t="shared" si="122"/>
        <v>0</v>
      </c>
      <c r="J1537" s="510"/>
      <c r="K1537" s="510"/>
      <c r="L1537" s="510"/>
    </row>
    <row r="1538" spans="1:12" s="212" customFormat="1" ht="14.25" customHeight="1">
      <c r="A1538" s="656"/>
      <c r="B1538" s="659"/>
      <c r="C1538" s="469"/>
      <c r="D1538" s="426" t="s">
        <v>408</v>
      </c>
      <c r="E1538" s="548">
        <f>SUM(E1540:E1542)</f>
        <v>526009.63</v>
      </c>
      <c r="F1538" s="548">
        <f>SUM(F1540:F1542)</f>
        <v>514130.3</v>
      </c>
      <c r="G1538" s="548">
        <f>SUM(G1540:G1542)</f>
        <v>542319.80000000005</v>
      </c>
      <c r="H1538" s="548">
        <f t="shared" si="123"/>
        <v>28189.500000000058</v>
      </c>
      <c r="I1538" s="548">
        <f t="shared" si="122"/>
        <v>16310.170000000042</v>
      </c>
      <c r="J1538" s="548"/>
      <c r="K1538" s="548">
        <f>SUM(K1540:K1542)</f>
        <v>549550.80000000005</v>
      </c>
      <c r="L1538" s="548">
        <f>SUM(L1540:L1542)</f>
        <v>554640.9</v>
      </c>
    </row>
    <row r="1539" spans="1:12" s="212" customFormat="1">
      <c r="A1539" s="656"/>
      <c r="B1539" s="659"/>
      <c r="C1539" s="464"/>
      <c r="D1539" s="219" t="s">
        <v>71</v>
      </c>
      <c r="E1539" s="510"/>
      <c r="F1539" s="510"/>
      <c r="G1539" s="509"/>
      <c r="H1539" s="509">
        <f t="shared" si="123"/>
        <v>0</v>
      </c>
      <c r="I1539" s="510">
        <f t="shared" si="122"/>
        <v>0</v>
      </c>
      <c r="J1539" s="510"/>
      <c r="K1539" s="510"/>
      <c r="L1539" s="510"/>
    </row>
    <row r="1540" spans="1:12" s="212" customFormat="1" ht="28.5">
      <c r="A1540" s="656"/>
      <c r="B1540" s="659"/>
      <c r="C1540" s="470" t="s">
        <v>224</v>
      </c>
      <c r="D1540" s="222" t="s">
        <v>36</v>
      </c>
      <c r="E1540" s="510">
        <v>468642.33</v>
      </c>
      <c r="F1540" s="510">
        <v>483641.59999999998</v>
      </c>
      <c r="G1540" s="510">
        <v>512735.3</v>
      </c>
      <c r="H1540" s="510"/>
      <c r="I1540" s="510"/>
      <c r="J1540" s="510"/>
      <c r="K1540" s="510">
        <v>519514.2</v>
      </c>
      <c r="L1540" s="510">
        <v>524390.30000000005</v>
      </c>
    </row>
    <row r="1541" spans="1:12" s="214" customFormat="1" ht="28.5">
      <c r="A1541" s="656"/>
      <c r="B1541" s="659"/>
      <c r="C1541" s="470" t="s">
        <v>225</v>
      </c>
      <c r="D1541" s="223" t="s">
        <v>37</v>
      </c>
      <c r="E1541" s="510">
        <v>47873.4</v>
      </c>
      <c r="F1541" s="510">
        <v>18600.5</v>
      </c>
      <c r="G1541" s="510">
        <v>18101.2</v>
      </c>
      <c r="H1541" s="510"/>
      <c r="I1541" s="510"/>
      <c r="J1541" s="510"/>
      <c r="K1541" s="510">
        <v>18320.7</v>
      </c>
      <c r="L1541" s="510">
        <v>18228.599999999999</v>
      </c>
    </row>
    <row r="1542" spans="1:12" s="214" customFormat="1" ht="42.75">
      <c r="A1542" s="656"/>
      <c r="B1542" s="659"/>
      <c r="C1542" s="470" t="s">
        <v>226</v>
      </c>
      <c r="D1542" s="223" t="s">
        <v>38</v>
      </c>
      <c r="E1542" s="510">
        <v>9493.9</v>
      </c>
      <c r="F1542" s="510">
        <v>11888.2</v>
      </c>
      <c r="G1542" s="510">
        <v>11483.3</v>
      </c>
      <c r="H1542" s="510"/>
      <c r="I1542" s="510"/>
      <c r="J1542" s="510"/>
      <c r="K1542" s="510">
        <v>11715.9</v>
      </c>
      <c r="L1542" s="510">
        <v>12022</v>
      </c>
    </row>
    <row r="1543" spans="1:12" s="214" customFormat="1" ht="14.25">
      <c r="A1543" s="656"/>
      <c r="B1543" s="659"/>
      <c r="C1543" s="471"/>
      <c r="D1543" s="427"/>
      <c r="E1543" s="511"/>
      <c r="F1543" s="511"/>
      <c r="G1543" s="511"/>
      <c r="H1543" s="511">
        <f t="shared" si="123"/>
        <v>0</v>
      </c>
      <c r="I1543" s="511">
        <f t="shared" si="122"/>
        <v>0</v>
      </c>
      <c r="J1543" s="511"/>
      <c r="K1543" s="511"/>
      <c r="L1543" s="511"/>
    </row>
    <row r="1544" spans="1:12" s="214" customFormat="1" ht="14.25">
      <c r="A1544" s="656"/>
      <c r="B1544" s="659"/>
      <c r="C1544" s="472">
        <v>4212</v>
      </c>
      <c r="D1544" s="426" t="s">
        <v>39</v>
      </c>
      <c r="E1544" s="548">
        <f>E1546+E1547+E1548</f>
        <v>0</v>
      </c>
      <c r="F1544" s="548">
        <f>F1546+F1547+F1548</f>
        <v>0</v>
      </c>
      <c r="G1544" s="548">
        <f>G1546+G1547+G1548</f>
        <v>0</v>
      </c>
      <c r="H1544" s="548">
        <f t="shared" si="123"/>
        <v>0</v>
      </c>
      <c r="I1544" s="548">
        <f t="shared" si="122"/>
        <v>0</v>
      </c>
      <c r="J1544" s="548"/>
      <c r="K1544" s="548">
        <f>K1546+K1547+K1548</f>
        <v>0</v>
      </c>
      <c r="L1544" s="548">
        <f>L1546+L1547+L1548</f>
        <v>0</v>
      </c>
    </row>
    <row r="1545" spans="1:12" s="214" customFormat="1">
      <c r="A1545" s="656"/>
      <c r="B1545" s="659"/>
      <c r="C1545" s="470"/>
      <c r="D1545" s="219" t="s">
        <v>71</v>
      </c>
      <c r="E1545" s="508"/>
      <c r="F1545" s="508"/>
      <c r="G1545" s="508"/>
      <c r="H1545" s="508">
        <f t="shared" si="123"/>
        <v>0</v>
      </c>
      <c r="I1545" s="508">
        <f t="shared" si="122"/>
        <v>0</v>
      </c>
      <c r="J1545" s="508"/>
      <c r="K1545" s="508"/>
      <c r="L1545" s="508"/>
    </row>
    <row r="1546" spans="1:12" s="214" customFormat="1">
      <c r="A1546" s="656"/>
      <c r="B1546" s="659"/>
      <c r="C1546" s="470"/>
      <c r="D1546" s="219" t="s">
        <v>39</v>
      </c>
      <c r="E1546" s="508"/>
      <c r="F1546" s="508"/>
      <c r="G1546" s="508"/>
      <c r="H1546" s="508">
        <f t="shared" si="123"/>
        <v>0</v>
      </c>
      <c r="I1546" s="508">
        <f t="shared" si="122"/>
        <v>0</v>
      </c>
      <c r="J1546" s="508"/>
      <c r="K1546" s="508"/>
      <c r="L1546" s="508"/>
    </row>
    <row r="1547" spans="1:12" s="214" customFormat="1" ht="27">
      <c r="A1547" s="656"/>
      <c r="B1547" s="659"/>
      <c r="C1547" s="470"/>
      <c r="D1547" s="219" t="s">
        <v>233</v>
      </c>
      <c r="E1547" s="508"/>
      <c r="F1547" s="508"/>
      <c r="G1547" s="508"/>
      <c r="H1547" s="508">
        <f t="shared" si="123"/>
        <v>0</v>
      </c>
      <c r="I1547" s="508">
        <f t="shared" si="122"/>
        <v>0</v>
      </c>
      <c r="J1547" s="508"/>
      <c r="K1547" s="508"/>
      <c r="L1547" s="508"/>
    </row>
    <row r="1548" spans="1:12" s="214" customFormat="1">
      <c r="A1548" s="656"/>
      <c r="B1548" s="659"/>
      <c r="C1548" s="470"/>
      <c r="D1548" s="219" t="s">
        <v>332</v>
      </c>
      <c r="E1548" s="508"/>
      <c r="F1548" s="508"/>
      <c r="G1548" s="508"/>
      <c r="H1548" s="508">
        <f t="shared" si="123"/>
        <v>0</v>
      </c>
      <c r="I1548" s="508">
        <f t="shared" si="122"/>
        <v>0</v>
      </c>
      <c r="J1548" s="508"/>
      <c r="K1548" s="508"/>
      <c r="L1548" s="508"/>
    </row>
    <row r="1549" spans="1:12" s="214" customFormat="1" ht="14.25">
      <c r="A1549" s="656"/>
      <c r="B1549" s="659"/>
      <c r="C1549" s="472">
        <v>4213</v>
      </c>
      <c r="D1549" s="426" t="s">
        <v>40</v>
      </c>
      <c r="E1549" s="548">
        <f>E1551+E1552</f>
        <v>0</v>
      </c>
      <c r="F1549" s="548">
        <f>F1551+F1552</f>
        <v>0</v>
      </c>
      <c r="G1549" s="548">
        <f>G1551+G1552</f>
        <v>0</v>
      </c>
      <c r="H1549" s="548">
        <f t="shared" si="123"/>
        <v>0</v>
      </c>
      <c r="I1549" s="548">
        <f t="shared" si="122"/>
        <v>0</v>
      </c>
      <c r="J1549" s="548"/>
      <c r="K1549" s="548">
        <f>K1551+K1552</f>
        <v>0</v>
      </c>
      <c r="L1549" s="548">
        <f>L1551+L1552</f>
        <v>0</v>
      </c>
    </row>
    <row r="1550" spans="1:12" s="214" customFormat="1">
      <c r="A1550" s="656"/>
      <c r="B1550" s="659"/>
      <c r="C1550" s="470"/>
      <c r="D1550" s="219" t="s">
        <v>71</v>
      </c>
      <c r="E1550" s="508"/>
      <c r="F1550" s="508"/>
      <c r="G1550" s="508"/>
      <c r="H1550" s="508">
        <f t="shared" si="123"/>
        <v>0</v>
      </c>
      <c r="I1550" s="508">
        <f t="shared" si="122"/>
        <v>0</v>
      </c>
      <c r="J1550" s="508"/>
      <c r="K1550" s="508"/>
      <c r="L1550" s="508"/>
    </row>
    <row r="1551" spans="1:12" s="214" customFormat="1" ht="27">
      <c r="A1551" s="656"/>
      <c r="B1551" s="659"/>
      <c r="C1551" s="470"/>
      <c r="D1551" s="225" t="s">
        <v>41</v>
      </c>
      <c r="E1551" s="508"/>
      <c r="F1551" s="508"/>
      <c r="G1551" s="508"/>
      <c r="H1551" s="508"/>
      <c r="I1551" s="508"/>
      <c r="J1551" s="508"/>
      <c r="K1551" s="508"/>
      <c r="L1551" s="508"/>
    </row>
    <row r="1552" spans="1:12" s="214" customFormat="1" ht="27">
      <c r="A1552" s="656"/>
      <c r="B1552" s="659"/>
      <c r="C1552" s="470"/>
      <c r="D1552" s="225" t="s">
        <v>227</v>
      </c>
      <c r="E1552" s="508"/>
      <c r="F1552" s="508"/>
      <c r="G1552" s="508"/>
      <c r="H1552" s="508">
        <f t="shared" si="123"/>
        <v>0</v>
      </c>
      <c r="I1552" s="508">
        <f t="shared" si="122"/>
        <v>0</v>
      </c>
      <c r="J1552" s="508"/>
      <c r="K1552" s="508"/>
      <c r="L1552" s="508"/>
    </row>
    <row r="1553" spans="1:12" s="214" customFormat="1" ht="14.25">
      <c r="A1553" s="656"/>
      <c r="B1553" s="659"/>
      <c r="C1553" s="470">
        <v>4214</v>
      </c>
      <c r="D1553" s="224" t="s">
        <v>42</v>
      </c>
      <c r="E1553" s="508">
        <v>24553.07</v>
      </c>
      <c r="F1553" s="508">
        <v>45000</v>
      </c>
      <c r="G1553" s="508">
        <v>22097.8</v>
      </c>
      <c r="H1553" s="508">
        <f t="shared" si="123"/>
        <v>-22902.2</v>
      </c>
      <c r="I1553" s="508">
        <f t="shared" si="122"/>
        <v>-2455.2700000000004</v>
      </c>
      <c r="J1553" s="508"/>
      <c r="K1553" s="508">
        <v>22097.8</v>
      </c>
      <c r="L1553" s="508">
        <v>22097.8</v>
      </c>
    </row>
    <row r="1554" spans="1:12" s="212" customFormat="1" ht="23.25" customHeight="1">
      <c r="A1554" s="656"/>
      <c r="B1554" s="659"/>
      <c r="C1554" s="470">
        <v>4215</v>
      </c>
      <c r="D1554" s="224" t="s">
        <v>43</v>
      </c>
      <c r="E1554" s="508"/>
      <c r="F1554" s="508"/>
      <c r="G1554" s="508"/>
      <c r="H1554" s="508">
        <f t="shared" si="123"/>
        <v>0</v>
      </c>
      <c r="I1554" s="508">
        <f t="shared" si="122"/>
        <v>0</v>
      </c>
      <c r="J1554" s="508"/>
      <c r="K1554" s="508"/>
      <c r="L1554" s="508"/>
    </row>
    <row r="1555" spans="1:12" s="146" customFormat="1" ht="28.5">
      <c r="A1555" s="656"/>
      <c r="B1555" s="659"/>
      <c r="C1555" s="470">
        <v>4216</v>
      </c>
      <c r="D1555" s="224" t="s">
        <v>44</v>
      </c>
      <c r="E1555" s="508"/>
      <c r="F1555" s="508"/>
      <c r="G1555" s="508"/>
      <c r="H1555" s="508">
        <f t="shared" si="123"/>
        <v>0</v>
      </c>
      <c r="I1555" s="508">
        <f t="shared" si="122"/>
        <v>0</v>
      </c>
      <c r="J1555" s="508"/>
      <c r="K1555" s="508"/>
      <c r="L1555" s="508"/>
    </row>
    <row r="1556" spans="1:12" s="146" customFormat="1" ht="14.25">
      <c r="A1556" s="656"/>
      <c r="B1556" s="659"/>
      <c r="C1556" s="470">
        <v>4217</v>
      </c>
      <c r="D1556" s="224" t="s">
        <v>45</v>
      </c>
      <c r="E1556" s="508"/>
      <c r="F1556" s="508"/>
      <c r="G1556" s="508"/>
      <c r="H1556" s="508">
        <f t="shared" si="123"/>
        <v>0</v>
      </c>
      <c r="I1556" s="508">
        <f t="shared" si="122"/>
        <v>0</v>
      </c>
      <c r="J1556" s="508"/>
      <c r="K1556" s="508"/>
      <c r="L1556" s="508"/>
    </row>
    <row r="1557" spans="1:12" s="146" customFormat="1" ht="28.5">
      <c r="A1557" s="656"/>
      <c r="B1557" s="659"/>
      <c r="C1557" s="472"/>
      <c r="D1557" s="426" t="s">
        <v>356</v>
      </c>
      <c r="E1557" s="548">
        <f>E1559+E1560</f>
        <v>250</v>
      </c>
      <c r="F1557" s="548">
        <f>F1559+F1560</f>
        <v>370</v>
      </c>
      <c r="G1557" s="548">
        <f>G1559+G1560</f>
        <v>370.00000000000006</v>
      </c>
      <c r="H1557" s="548">
        <f t="shared" si="123"/>
        <v>0</v>
      </c>
      <c r="I1557" s="548">
        <f t="shared" si="122"/>
        <v>120.00000000000006</v>
      </c>
      <c r="J1557" s="548"/>
      <c r="K1557" s="548">
        <f>K1559+K1560</f>
        <v>370.00000000000006</v>
      </c>
      <c r="L1557" s="548">
        <f>L1559+L1560</f>
        <v>370.00000000000006</v>
      </c>
    </row>
    <row r="1558" spans="1:12" s="146" customFormat="1">
      <c r="A1558" s="656"/>
      <c r="B1558" s="659"/>
      <c r="C1558" s="470"/>
      <c r="D1558" s="219" t="s">
        <v>71</v>
      </c>
      <c r="E1558" s="509"/>
      <c r="F1558" s="509"/>
      <c r="G1558" s="509"/>
      <c r="H1558" s="509">
        <f t="shared" si="123"/>
        <v>0</v>
      </c>
      <c r="I1558" s="509">
        <f t="shared" si="122"/>
        <v>0</v>
      </c>
      <c r="J1558" s="509"/>
      <c r="K1558" s="509"/>
      <c r="L1558" s="509"/>
    </row>
    <row r="1559" spans="1:12" s="146" customFormat="1">
      <c r="A1559" s="656"/>
      <c r="B1559" s="659"/>
      <c r="C1559" s="470">
        <v>4221</v>
      </c>
      <c r="D1559" s="219" t="s">
        <v>46</v>
      </c>
      <c r="E1559" s="509">
        <v>250</v>
      </c>
      <c r="F1559" s="509">
        <v>370</v>
      </c>
      <c r="G1559" s="509">
        <v>370.00000000000006</v>
      </c>
      <c r="H1559" s="509">
        <f t="shared" si="123"/>
        <v>0</v>
      </c>
      <c r="I1559" s="509">
        <f t="shared" si="122"/>
        <v>120.00000000000006</v>
      </c>
      <c r="J1559" s="509"/>
      <c r="K1559" s="509">
        <v>370.00000000000006</v>
      </c>
      <c r="L1559" s="509">
        <v>370.00000000000006</v>
      </c>
    </row>
    <row r="1560" spans="1:12" s="146" customFormat="1" ht="27">
      <c r="A1560" s="656"/>
      <c r="B1560" s="659"/>
      <c r="C1560" s="470">
        <v>4222</v>
      </c>
      <c r="D1560" s="219" t="s">
        <v>47</v>
      </c>
      <c r="E1560" s="509"/>
      <c r="F1560" s="509"/>
      <c r="G1560" s="509"/>
      <c r="H1560" s="509">
        <f t="shared" si="123"/>
        <v>0</v>
      </c>
      <c r="I1560" s="509">
        <f t="shared" si="122"/>
        <v>0</v>
      </c>
      <c r="J1560" s="509"/>
      <c r="K1560" s="509"/>
      <c r="L1560" s="509"/>
    </row>
    <row r="1561" spans="1:12" s="214" customFormat="1" ht="14.25">
      <c r="A1561" s="656"/>
      <c r="B1561" s="659"/>
      <c r="C1561" s="470">
        <v>4231</v>
      </c>
      <c r="D1561" s="220" t="s">
        <v>48</v>
      </c>
      <c r="E1561" s="509">
        <v>585.37</v>
      </c>
      <c r="F1561" s="509">
        <v>1500</v>
      </c>
      <c r="G1561" s="509">
        <v>1500</v>
      </c>
      <c r="H1561" s="509">
        <f t="shared" si="123"/>
        <v>0</v>
      </c>
      <c r="I1561" s="509">
        <f t="shared" si="122"/>
        <v>914.63</v>
      </c>
      <c r="J1561" s="509"/>
      <c r="K1561" s="509">
        <v>1500</v>
      </c>
      <c r="L1561" s="509">
        <v>1500</v>
      </c>
    </row>
    <row r="1562" spans="1:12" s="214" customFormat="1" ht="16.5">
      <c r="A1562" s="656"/>
      <c r="B1562" s="659"/>
      <c r="C1562" s="470">
        <v>4232</v>
      </c>
      <c r="D1562" s="220" t="s">
        <v>49</v>
      </c>
      <c r="E1562" s="509"/>
      <c r="F1562" s="509"/>
      <c r="G1562" s="509"/>
      <c r="H1562" s="509">
        <f t="shared" si="123"/>
        <v>0</v>
      </c>
      <c r="I1562" s="509">
        <f t="shared" si="122"/>
        <v>0</v>
      </c>
      <c r="J1562" s="549"/>
      <c r="K1562" s="509"/>
      <c r="L1562" s="509"/>
    </row>
    <row r="1563" spans="1:12" s="214" customFormat="1" ht="28.5">
      <c r="A1563" s="656"/>
      <c r="B1563" s="659"/>
      <c r="C1563" s="470">
        <v>4233</v>
      </c>
      <c r="D1563" s="220" t="s">
        <v>322</v>
      </c>
      <c r="E1563" s="509"/>
      <c r="F1563" s="509"/>
      <c r="G1563" s="509"/>
      <c r="H1563" s="509">
        <f t="shared" si="123"/>
        <v>0</v>
      </c>
      <c r="I1563" s="509">
        <f t="shared" si="122"/>
        <v>0</v>
      </c>
      <c r="J1563" s="549"/>
      <c r="K1563" s="509"/>
      <c r="L1563" s="509"/>
    </row>
    <row r="1564" spans="1:12" s="214" customFormat="1" ht="14.25">
      <c r="A1564" s="656"/>
      <c r="B1564" s="659"/>
      <c r="C1564" s="470">
        <v>4234</v>
      </c>
      <c r="D1564" s="220" t="s">
        <v>50</v>
      </c>
      <c r="E1564" s="508"/>
      <c r="F1564" s="508"/>
      <c r="G1564" s="508"/>
      <c r="H1564" s="508">
        <f t="shared" si="123"/>
        <v>0</v>
      </c>
      <c r="I1564" s="508">
        <f t="shared" si="122"/>
        <v>0</v>
      </c>
      <c r="J1564" s="508"/>
      <c r="K1564" s="508"/>
      <c r="L1564" s="508"/>
    </row>
    <row r="1565" spans="1:12" s="212" customFormat="1" ht="14.25">
      <c r="A1565" s="656"/>
      <c r="B1565" s="659"/>
      <c r="C1565" s="470">
        <v>4235</v>
      </c>
      <c r="D1565" s="220" t="s">
        <v>51</v>
      </c>
      <c r="E1565" s="508"/>
      <c r="F1565" s="508"/>
      <c r="G1565" s="508">
        <v>6500</v>
      </c>
      <c r="H1565" s="508">
        <f t="shared" si="123"/>
        <v>6500</v>
      </c>
      <c r="I1565" s="508">
        <f t="shared" si="122"/>
        <v>6500</v>
      </c>
      <c r="J1565" s="508"/>
      <c r="K1565" s="508">
        <v>6500</v>
      </c>
      <c r="L1565" s="508">
        <v>6500</v>
      </c>
    </row>
    <row r="1566" spans="1:12" s="214" customFormat="1" ht="28.5">
      <c r="A1566" s="656"/>
      <c r="B1566" s="659"/>
      <c r="C1566" s="470">
        <v>4236</v>
      </c>
      <c r="D1566" s="220" t="s">
        <v>52</v>
      </c>
      <c r="E1566" s="508"/>
      <c r="F1566" s="508"/>
      <c r="G1566" s="508"/>
      <c r="H1566" s="508">
        <f t="shared" si="123"/>
        <v>0</v>
      </c>
      <c r="I1566" s="508">
        <f t="shared" si="122"/>
        <v>0</v>
      </c>
      <c r="J1566" s="508"/>
      <c r="K1566" s="508"/>
      <c r="L1566" s="508"/>
    </row>
    <row r="1567" spans="1:12" s="212" customFormat="1" ht="14.25">
      <c r="A1567" s="656"/>
      <c r="B1567" s="659"/>
      <c r="C1567" s="470">
        <v>4237</v>
      </c>
      <c r="D1567" s="220" t="s">
        <v>53</v>
      </c>
      <c r="E1567" s="508"/>
      <c r="F1567" s="508"/>
      <c r="G1567" s="508"/>
      <c r="H1567" s="508">
        <f t="shared" si="123"/>
        <v>0</v>
      </c>
      <c r="I1567" s="508">
        <f t="shared" si="122"/>
        <v>0</v>
      </c>
      <c r="J1567" s="508"/>
      <c r="K1567" s="508"/>
      <c r="L1567" s="508"/>
    </row>
    <row r="1568" spans="1:12" s="212" customFormat="1" ht="28.5">
      <c r="A1568" s="656"/>
      <c r="B1568" s="659"/>
      <c r="C1568" s="470">
        <v>4239</v>
      </c>
      <c r="D1568" s="218" t="s">
        <v>54</v>
      </c>
      <c r="E1568" s="510"/>
      <c r="F1568" s="510"/>
      <c r="G1568" s="510"/>
      <c r="H1568" s="510">
        <f t="shared" si="123"/>
        <v>0</v>
      </c>
      <c r="I1568" s="510">
        <f t="shared" si="122"/>
        <v>0</v>
      </c>
      <c r="J1568" s="510"/>
      <c r="K1568" s="510"/>
      <c r="L1568" s="510"/>
    </row>
    <row r="1569" spans="1:12" s="212" customFormat="1" ht="14.25">
      <c r="A1569" s="656"/>
      <c r="B1569" s="659"/>
      <c r="C1569" s="470">
        <v>4241</v>
      </c>
      <c r="D1569" s="220" t="s">
        <v>55</v>
      </c>
      <c r="E1569" s="508"/>
      <c r="F1569" s="508"/>
      <c r="G1569" s="508"/>
      <c r="H1569" s="508">
        <f t="shared" si="123"/>
        <v>0</v>
      </c>
      <c r="I1569" s="508">
        <f t="shared" si="122"/>
        <v>0</v>
      </c>
      <c r="J1569" s="508"/>
      <c r="K1569" s="508"/>
      <c r="L1569" s="508"/>
    </row>
    <row r="1570" spans="1:12" s="212" customFormat="1" ht="28.5">
      <c r="A1570" s="656"/>
      <c r="B1570" s="659"/>
      <c r="C1570" s="470">
        <v>4251</v>
      </c>
      <c r="D1570" s="218" t="s">
        <v>56</v>
      </c>
      <c r="E1570" s="510"/>
      <c r="F1570" s="510"/>
      <c r="G1570" s="510"/>
      <c r="H1570" s="510">
        <f t="shared" si="123"/>
        <v>0</v>
      </c>
      <c r="I1570" s="510">
        <f t="shared" si="122"/>
        <v>0</v>
      </c>
      <c r="J1570" s="510"/>
      <c r="K1570" s="510"/>
      <c r="L1570" s="510"/>
    </row>
    <row r="1571" spans="1:12" s="212" customFormat="1" ht="28.5">
      <c r="A1571" s="656"/>
      <c r="B1571" s="659"/>
      <c r="C1571" s="472">
        <v>4252</v>
      </c>
      <c r="D1571" s="426" t="s">
        <v>57</v>
      </c>
      <c r="E1571" s="548">
        <f>E1573+E1574</f>
        <v>0</v>
      </c>
      <c r="F1571" s="548">
        <f>F1573+F1574</f>
        <v>0</v>
      </c>
      <c r="G1571" s="548">
        <f>G1573+G1574</f>
        <v>0</v>
      </c>
      <c r="H1571" s="548">
        <f t="shared" si="123"/>
        <v>0</v>
      </c>
      <c r="I1571" s="548">
        <f t="shared" si="122"/>
        <v>0</v>
      </c>
      <c r="J1571" s="548"/>
      <c r="K1571" s="548">
        <f>K1573+K1574</f>
        <v>0</v>
      </c>
      <c r="L1571" s="548">
        <f>L1573+L1574</f>
        <v>0</v>
      </c>
    </row>
    <row r="1572" spans="1:12" s="212" customFormat="1">
      <c r="A1572" s="656"/>
      <c r="B1572" s="659"/>
      <c r="C1572" s="470"/>
      <c r="D1572" s="219" t="s">
        <v>71</v>
      </c>
      <c r="E1572" s="510"/>
      <c r="F1572" s="510"/>
      <c r="G1572" s="510"/>
      <c r="H1572" s="510">
        <f t="shared" si="123"/>
        <v>0</v>
      </c>
      <c r="I1572" s="510">
        <f t="shared" si="122"/>
        <v>0</v>
      </c>
      <c r="J1572" s="510"/>
      <c r="K1572" s="510"/>
      <c r="L1572" s="510"/>
    </row>
    <row r="1573" spans="1:12" s="214" customFormat="1" ht="27">
      <c r="A1573" s="656"/>
      <c r="B1573" s="659"/>
      <c r="C1573" s="470"/>
      <c r="D1573" s="226" t="s">
        <v>58</v>
      </c>
      <c r="E1573" s="510"/>
      <c r="F1573" s="510"/>
      <c r="G1573" s="510"/>
      <c r="H1573" s="510">
        <f t="shared" si="123"/>
        <v>0</v>
      </c>
      <c r="I1573" s="510">
        <f t="shared" si="122"/>
        <v>0</v>
      </c>
      <c r="J1573" s="510"/>
      <c r="K1573" s="510"/>
      <c r="L1573" s="510"/>
    </row>
    <row r="1574" spans="1:12" s="214" customFormat="1" ht="27">
      <c r="A1574" s="656"/>
      <c r="B1574" s="659"/>
      <c r="C1574" s="470"/>
      <c r="D1574" s="226" t="s">
        <v>59</v>
      </c>
      <c r="E1574" s="510"/>
      <c r="F1574" s="510"/>
      <c r="G1574" s="510"/>
      <c r="H1574" s="510">
        <f t="shared" si="123"/>
        <v>0</v>
      </c>
      <c r="I1574" s="510">
        <f t="shared" si="122"/>
        <v>0</v>
      </c>
      <c r="J1574" s="510"/>
      <c r="K1574" s="510"/>
      <c r="L1574" s="510"/>
    </row>
    <row r="1575" spans="1:12" s="214" customFormat="1" ht="14.25">
      <c r="A1575" s="656"/>
      <c r="B1575" s="659"/>
      <c r="C1575" s="472">
        <v>4261</v>
      </c>
      <c r="D1575" s="426" t="s">
        <v>60</v>
      </c>
      <c r="E1575" s="548">
        <f>E1577+E1578</f>
        <v>0</v>
      </c>
      <c r="F1575" s="548">
        <f>F1577+F1578</f>
        <v>0</v>
      </c>
      <c r="G1575" s="548">
        <f>G1577+G1578</f>
        <v>0</v>
      </c>
      <c r="H1575" s="548">
        <f t="shared" si="123"/>
        <v>0</v>
      </c>
      <c r="I1575" s="548">
        <f t="shared" si="122"/>
        <v>0</v>
      </c>
      <c r="J1575" s="548"/>
      <c r="K1575" s="548">
        <f>K1577+K1578</f>
        <v>0</v>
      </c>
      <c r="L1575" s="548">
        <f>L1577+L1578</f>
        <v>0</v>
      </c>
    </row>
    <row r="1576" spans="1:12" s="214" customFormat="1">
      <c r="A1576" s="656"/>
      <c r="B1576" s="659"/>
      <c r="C1576" s="470"/>
      <c r="D1576" s="219" t="s">
        <v>71</v>
      </c>
      <c r="E1576" s="508"/>
      <c r="F1576" s="508"/>
      <c r="G1576" s="508"/>
      <c r="H1576" s="508">
        <f t="shared" si="123"/>
        <v>0</v>
      </c>
      <c r="I1576" s="508">
        <f t="shared" si="122"/>
        <v>0</v>
      </c>
      <c r="J1576" s="508"/>
      <c r="K1576" s="508"/>
      <c r="L1576" s="508"/>
    </row>
    <row r="1577" spans="1:12" s="214" customFormat="1">
      <c r="A1577" s="656"/>
      <c r="B1577" s="659"/>
      <c r="C1577" s="470"/>
      <c r="D1577" s="219" t="s">
        <v>61</v>
      </c>
      <c r="E1577" s="508"/>
      <c r="F1577" s="508"/>
      <c r="G1577" s="508"/>
      <c r="H1577" s="508">
        <f t="shared" si="123"/>
        <v>0</v>
      </c>
      <c r="I1577" s="508">
        <f t="shared" si="122"/>
        <v>0</v>
      </c>
      <c r="J1577" s="508"/>
      <c r="K1577" s="508"/>
      <c r="L1577" s="508"/>
    </row>
    <row r="1578" spans="1:12" s="214" customFormat="1">
      <c r="A1578" s="656"/>
      <c r="B1578" s="659"/>
      <c r="C1578" s="470"/>
      <c r="D1578" s="219" t="s">
        <v>62</v>
      </c>
      <c r="E1578" s="508"/>
      <c r="F1578" s="508"/>
      <c r="G1578" s="508"/>
      <c r="H1578" s="508">
        <f t="shared" si="123"/>
        <v>0</v>
      </c>
      <c r="I1578" s="508">
        <f t="shared" si="122"/>
        <v>0</v>
      </c>
      <c r="J1578" s="508"/>
      <c r="K1578" s="508"/>
      <c r="L1578" s="508"/>
    </row>
    <row r="1579" spans="1:12" s="214" customFormat="1" ht="14.25">
      <c r="A1579" s="656"/>
      <c r="B1579" s="659"/>
      <c r="C1579" s="470">
        <v>4262</v>
      </c>
      <c r="D1579" s="220" t="s">
        <v>288</v>
      </c>
      <c r="E1579" s="508"/>
      <c r="F1579" s="508"/>
      <c r="G1579" s="508"/>
      <c r="H1579" s="508">
        <f t="shared" si="123"/>
        <v>0</v>
      </c>
      <c r="I1579" s="508">
        <f t="shared" si="122"/>
        <v>0</v>
      </c>
      <c r="J1579" s="508"/>
      <c r="K1579" s="508"/>
      <c r="L1579" s="508"/>
    </row>
    <row r="1580" spans="1:12" s="214" customFormat="1" ht="14.25">
      <c r="A1580" s="656"/>
      <c r="B1580" s="659"/>
      <c r="C1580" s="470">
        <v>4264</v>
      </c>
      <c r="D1580" s="220" t="s">
        <v>287</v>
      </c>
      <c r="E1580" s="508"/>
      <c r="F1580" s="508"/>
      <c r="G1580" s="508"/>
      <c r="H1580" s="508">
        <f t="shared" si="123"/>
        <v>0</v>
      </c>
      <c r="I1580" s="508">
        <f t="shared" si="122"/>
        <v>0</v>
      </c>
      <c r="J1580" s="508"/>
      <c r="K1580" s="508"/>
      <c r="L1580" s="508"/>
    </row>
    <row r="1581" spans="1:12" s="214" customFormat="1" ht="22.5" customHeight="1">
      <c r="A1581" s="656"/>
      <c r="B1581" s="659"/>
      <c r="C1581" s="473">
        <v>4266</v>
      </c>
      <c r="D1581" s="454" t="s">
        <v>363</v>
      </c>
      <c r="E1581" s="508"/>
      <c r="F1581" s="508"/>
      <c r="G1581" s="508"/>
      <c r="H1581" s="508">
        <f t="shared" si="123"/>
        <v>0</v>
      </c>
      <c r="I1581" s="508">
        <f t="shared" si="122"/>
        <v>0</v>
      </c>
      <c r="J1581" s="508"/>
      <c r="K1581" s="508"/>
      <c r="L1581" s="508"/>
    </row>
    <row r="1582" spans="1:12" s="214" customFormat="1" ht="28.5">
      <c r="A1582" s="656"/>
      <c r="B1582" s="659"/>
      <c r="C1582" s="470">
        <v>4267</v>
      </c>
      <c r="D1582" s="220" t="s">
        <v>289</v>
      </c>
      <c r="E1582" s="508"/>
      <c r="F1582" s="508"/>
      <c r="G1582" s="508"/>
      <c r="H1582" s="508">
        <f t="shared" si="123"/>
        <v>0</v>
      </c>
      <c r="I1582" s="508">
        <f t="shared" si="122"/>
        <v>0</v>
      </c>
      <c r="J1582" s="508"/>
      <c r="K1582" s="508"/>
      <c r="L1582" s="508"/>
    </row>
    <row r="1583" spans="1:12" s="214" customFormat="1" ht="14.25">
      <c r="A1583" s="656"/>
      <c r="B1583" s="659"/>
      <c r="C1583" s="470">
        <v>4269</v>
      </c>
      <c r="D1583" s="220" t="s">
        <v>63</v>
      </c>
      <c r="E1583" s="508"/>
      <c r="F1583" s="508"/>
      <c r="G1583" s="508"/>
      <c r="H1583" s="508">
        <f t="shared" si="123"/>
        <v>0</v>
      </c>
      <c r="I1583" s="508">
        <f t="shared" si="122"/>
        <v>0</v>
      </c>
      <c r="J1583" s="508"/>
      <c r="K1583" s="508"/>
      <c r="L1583" s="508"/>
    </row>
    <row r="1584" spans="1:12" s="214" customFormat="1" ht="42.75">
      <c r="A1584" s="656"/>
      <c r="B1584" s="659"/>
      <c r="C1584" s="470">
        <v>4511</v>
      </c>
      <c r="D1584" s="218" t="s">
        <v>64</v>
      </c>
      <c r="E1584" s="508"/>
      <c r="F1584" s="508"/>
      <c r="G1584" s="508"/>
      <c r="H1584" s="508">
        <f t="shared" si="123"/>
        <v>0</v>
      </c>
      <c r="I1584" s="508">
        <f t="shared" si="122"/>
        <v>0</v>
      </c>
      <c r="J1584" s="508"/>
      <c r="K1584" s="508"/>
      <c r="L1584" s="508"/>
    </row>
    <row r="1585" spans="1:12" s="584" customFormat="1" ht="42.75">
      <c r="A1585" s="656"/>
      <c r="B1585" s="659"/>
      <c r="C1585" s="470">
        <v>4621</v>
      </c>
      <c r="D1585" s="218" t="s">
        <v>65</v>
      </c>
      <c r="E1585" s="508"/>
      <c r="F1585" s="508"/>
      <c r="G1585" s="508"/>
      <c r="H1585" s="508">
        <f t="shared" si="123"/>
        <v>0</v>
      </c>
      <c r="I1585" s="508">
        <f t="shared" si="122"/>
        <v>0</v>
      </c>
      <c r="J1585" s="550"/>
      <c r="K1585" s="508"/>
      <c r="L1585" s="508"/>
    </row>
    <row r="1586" spans="1:12" s="584" customFormat="1" ht="42.75">
      <c r="A1586" s="656"/>
      <c r="B1586" s="659"/>
      <c r="C1586" s="470">
        <v>4631</v>
      </c>
      <c r="D1586" s="218" t="s">
        <v>321</v>
      </c>
      <c r="E1586" s="508"/>
      <c r="F1586" s="508"/>
      <c r="G1586" s="508"/>
      <c r="H1586" s="508">
        <f t="shared" si="123"/>
        <v>0</v>
      </c>
      <c r="I1586" s="508">
        <f t="shared" si="122"/>
        <v>0</v>
      </c>
      <c r="J1586" s="550"/>
      <c r="K1586" s="508"/>
      <c r="L1586" s="508"/>
    </row>
    <row r="1587" spans="1:12" s="584" customFormat="1" ht="21.75" customHeight="1">
      <c r="A1587" s="656"/>
      <c r="B1587" s="659"/>
      <c r="C1587" s="470">
        <v>4632</v>
      </c>
      <c r="D1587" s="218" t="s">
        <v>231</v>
      </c>
      <c r="E1587" s="508"/>
      <c r="F1587" s="508"/>
      <c r="G1587" s="508"/>
      <c r="H1587" s="508">
        <f t="shared" si="123"/>
        <v>0</v>
      </c>
      <c r="I1587" s="508">
        <f t="shared" si="122"/>
        <v>0</v>
      </c>
      <c r="J1587" s="508"/>
      <c r="K1587" s="508"/>
      <c r="L1587" s="508"/>
    </row>
    <row r="1588" spans="1:12" s="584" customFormat="1" ht="48.75" customHeight="1">
      <c r="A1588" s="656"/>
      <c r="B1588" s="659"/>
      <c r="C1588" s="473">
        <v>4638</v>
      </c>
      <c r="D1588" s="454" t="s">
        <v>364</v>
      </c>
      <c r="E1588" s="508"/>
      <c r="F1588" s="508"/>
      <c r="G1588" s="508"/>
      <c r="H1588" s="508">
        <f t="shared" si="123"/>
        <v>0</v>
      </c>
      <c r="I1588" s="508">
        <f t="shared" si="122"/>
        <v>0</v>
      </c>
      <c r="J1588" s="508"/>
      <c r="K1588" s="508"/>
      <c r="L1588" s="508"/>
    </row>
    <row r="1589" spans="1:12" s="584" customFormat="1" ht="14.25">
      <c r="A1589" s="656"/>
      <c r="B1589" s="659"/>
      <c r="C1589" s="470" t="s">
        <v>327</v>
      </c>
      <c r="D1589" s="218" t="s">
        <v>328</v>
      </c>
      <c r="E1589" s="508"/>
      <c r="F1589" s="508"/>
      <c r="G1589" s="508"/>
      <c r="H1589" s="508">
        <f t="shared" si="123"/>
        <v>0</v>
      </c>
      <c r="I1589" s="508">
        <f t="shared" si="122"/>
        <v>0</v>
      </c>
      <c r="J1589" s="508"/>
      <c r="K1589" s="508"/>
      <c r="L1589" s="508"/>
    </row>
    <row r="1590" spans="1:12" s="584" customFormat="1" ht="14.25">
      <c r="A1590" s="656"/>
      <c r="B1590" s="659"/>
      <c r="C1590" s="470">
        <v>4729</v>
      </c>
      <c r="D1590" s="220" t="s">
        <v>66</v>
      </c>
      <c r="E1590" s="508">
        <v>2990</v>
      </c>
      <c r="F1590" s="508">
        <v>3360</v>
      </c>
      <c r="G1590" s="508">
        <v>4800</v>
      </c>
      <c r="H1590" s="508">
        <f t="shared" si="123"/>
        <v>1440</v>
      </c>
      <c r="I1590" s="508">
        <f t="shared" si="122"/>
        <v>1810</v>
      </c>
      <c r="J1590" s="551"/>
      <c r="K1590" s="508">
        <v>4800</v>
      </c>
      <c r="L1590" s="508">
        <v>4800</v>
      </c>
    </row>
    <row r="1591" spans="1:12" s="584" customFormat="1" ht="14.25">
      <c r="A1591" s="656"/>
      <c r="B1591" s="659"/>
      <c r="C1591" s="470">
        <v>4822</v>
      </c>
      <c r="D1591" s="220" t="s">
        <v>67</v>
      </c>
      <c r="E1591" s="551"/>
      <c r="F1591" s="551"/>
      <c r="G1591" s="508"/>
      <c r="H1591" s="508">
        <f t="shared" si="123"/>
        <v>0</v>
      </c>
      <c r="I1591" s="508">
        <f t="shared" si="122"/>
        <v>0</v>
      </c>
      <c r="J1591" s="551"/>
      <c r="K1591" s="551"/>
      <c r="L1591" s="551"/>
    </row>
    <row r="1592" spans="1:12" s="584" customFormat="1" ht="14.25">
      <c r="A1592" s="656"/>
      <c r="B1592" s="659"/>
      <c r="C1592" s="472">
        <v>4823</v>
      </c>
      <c r="D1592" s="426" t="s">
        <v>68</v>
      </c>
      <c r="E1592" s="548">
        <f>E1594+E1595+E1596</f>
        <v>0</v>
      </c>
      <c r="F1592" s="548">
        <f>F1594+F1595+F1596</f>
        <v>103.3</v>
      </c>
      <c r="G1592" s="548">
        <f>G1594+G1595+G1596</f>
        <v>412.59999999999997</v>
      </c>
      <c r="H1592" s="548">
        <f t="shared" si="123"/>
        <v>309.29999999999995</v>
      </c>
      <c r="I1592" s="548">
        <f t="shared" si="122"/>
        <v>412.59999999999997</v>
      </c>
      <c r="J1592" s="548"/>
      <c r="K1592" s="548">
        <f>K1594+K1595+K1596</f>
        <v>412.59999999999997</v>
      </c>
      <c r="L1592" s="548">
        <f>L1594+L1595+L1596</f>
        <v>412.59999999999997</v>
      </c>
    </row>
    <row r="1593" spans="1:12" s="584" customFormat="1" ht="14.25">
      <c r="A1593" s="656"/>
      <c r="B1593" s="659"/>
      <c r="C1593" s="470"/>
      <c r="D1593" s="219" t="s">
        <v>71</v>
      </c>
      <c r="E1593" s="551"/>
      <c r="F1593" s="551"/>
      <c r="G1593" s="508"/>
      <c r="H1593" s="508">
        <f t="shared" si="123"/>
        <v>0</v>
      </c>
      <c r="I1593" s="508">
        <f t="shared" si="122"/>
        <v>0</v>
      </c>
      <c r="J1593" s="551"/>
      <c r="K1593" s="551"/>
      <c r="L1593" s="551"/>
    </row>
    <row r="1594" spans="1:12" s="214" customFormat="1" ht="27">
      <c r="A1594" s="656"/>
      <c r="B1594" s="659"/>
      <c r="C1594" s="470"/>
      <c r="D1594" s="219" t="s">
        <v>230</v>
      </c>
      <c r="E1594" s="508"/>
      <c r="F1594" s="508">
        <v>23.200000000000003</v>
      </c>
      <c r="G1594" s="508">
        <v>23.200000000000003</v>
      </c>
      <c r="H1594" s="508">
        <f t="shared" si="123"/>
        <v>0</v>
      </c>
      <c r="I1594" s="508">
        <f t="shared" si="122"/>
        <v>23.200000000000003</v>
      </c>
      <c r="J1594" s="551"/>
      <c r="K1594" s="508">
        <v>23.200000000000003</v>
      </c>
      <c r="L1594" s="508">
        <v>23.200000000000003</v>
      </c>
    </row>
    <row r="1595" spans="1:12" ht="27.95" customHeight="1">
      <c r="A1595" s="656"/>
      <c r="B1595" s="659"/>
      <c r="C1595" s="470"/>
      <c r="D1595" s="219" t="s">
        <v>228</v>
      </c>
      <c r="E1595" s="508"/>
      <c r="F1595" s="508"/>
      <c r="G1595" s="508"/>
      <c r="H1595" s="508">
        <f t="shared" si="123"/>
        <v>0</v>
      </c>
      <c r="I1595" s="508">
        <f t="shared" si="122"/>
        <v>0</v>
      </c>
      <c r="J1595" s="551"/>
      <c r="K1595" s="508"/>
      <c r="L1595" s="508"/>
    </row>
    <row r="1596" spans="1:12" ht="14.25">
      <c r="A1596" s="656"/>
      <c r="B1596" s="659"/>
      <c r="C1596" s="470"/>
      <c r="D1596" s="219" t="s">
        <v>229</v>
      </c>
      <c r="E1596" s="551"/>
      <c r="F1596" s="508">
        <v>80.099999999999994</v>
      </c>
      <c r="G1596" s="508">
        <v>389.4</v>
      </c>
      <c r="H1596" s="508">
        <f t="shared" si="123"/>
        <v>309.29999999999995</v>
      </c>
      <c r="I1596" s="508">
        <f t="shared" si="122"/>
        <v>389.4</v>
      </c>
      <c r="J1596" s="551"/>
      <c r="K1596" s="508">
        <v>389.4</v>
      </c>
      <c r="L1596" s="508">
        <v>389.4</v>
      </c>
    </row>
    <row r="1597" spans="1:12" ht="31.5" customHeight="1">
      <c r="A1597" s="656"/>
      <c r="B1597" s="659"/>
      <c r="C1597" s="473" t="s">
        <v>362</v>
      </c>
      <c r="D1597" s="454" t="s">
        <v>384</v>
      </c>
      <c r="E1597" s="551"/>
      <c r="F1597" s="551"/>
      <c r="G1597" s="508"/>
      <c r="H1597" s="508">
        <f t="shared" si="123"/>
        <v>0</v>
      </c>
      <c r="I1597" s="508">
        <f t="shared" si="122"/>
        <v>0</v>
      </c>
      <c r="J1597" s="551"/>
      <c r="K1597" s="551"/>
      <c r="L1597" s="551"/>
    </row>
    <row r="1598" spans="1:12" s="229" customFormat="1" ht="14.25">
      <c r="A1598" s="656"/>
      <c r="B1598" s="659"/>
      <c r="C1598" s="470">
        <v>4861</v>
      </c>
      <c r="D1598" s="220" t="s">
        <v>69</v>
      </c>
      <c r="E1598" s="551"/>
      <c r="F1598" s="551"/>
      <c r="G1598" s="508"/>
      <c r="H1598" s="508">
        <f t="shared" si="123"/>
        <v>0</v>
      </c>
      <c r="I1598" s="508">
        <f t="shared" si="122"/>
        <v>0</v>
      </c>
      <c r="J1598" s="551"/>
      <c r="K1598" s="551"/>
      <c r="L1598" s="551"/>
    </row>
    <row r="1599" spans="1:12" ht="14.25">
      <c r="A1599" s="657"/>
      <c r="B1599" s="660"/>
      <c r="C1599" s="470">
        <v>4891</v>
      </c>
      <c r="D1599" s="220" t="s">
        <v>70</v>
      </c>
      <c r="E1599" s="508"/>
      <c r="F1599" s="508"/>
      <c r="G1599" s="508"/>
      <c r="H1599" s="508">
        <f t="shared" si="123"/>
        <v>0</v>
      </c>
      <c r="I1599" s="508">
        <f t="shared" si="122"/>
        <v>0</v>
      </c>
      <c r="J1599" s="508"/>
      <c r="K1599" s="508"/>
      <c r="L1599" s="508"/>
    </row>
    <row r="1600" spans="1:12" s="25" customFormat="1" ht="28.5">
      <c r="A1600" s="651" t="s">
        <v>378</v>
      </c>
      <c r="B1600" s="651"/>
      <c r="C1600" s="230"/>
      <c r="D1600" s="34" t="s">
        <v>72</v>
      </c>
      <c r="E1600" s="552">
        <f>SUM(E1602:E1609)</f>
        <v>0</v>
      </c>
      <c r="F1600" s="552">
        <f>SUM(F1602:F1609)</f>
        <v>0</v>
      </c>
      <c r="G1600" s="552">
        <f>SUM(G1602:G1609)</f>
        <v>0</v>
      </c>
      <c r="H1600" s="552">
        <f t="shared" si="123"/>
        <v>0</v>
      </c>
      <c r="I1600" s="552">
        <f>+I1606+I1607+I1608+I1609</f>
        <v>0</v>
      </c>
      <c r="J1600" s="552"/>
      <c r="K1600" s="552">
        <f>SUM(K1602:K1609)</f>
        <v>0</v>
      </c>
      <c r="L1600" s="552">
        <f>SUM(L1602:L1609)</f>
        <v>0</v>
      </c>
    </row>
    <row r="1601" spans="1:12" s="18" customFormat="1" ht="23.25" customHeight="1">
      <c r="A1601" s="585" t="s">
        <v>379</v>
      </c>
      <c r="B1601" s="597" t="s">
        <v>380</v>
      </c>
      <c r="C1601" s="231"/>
      <c r="D1601" s="15" t="s">
        <v>71</v>
      </c>
      <c r="E1601" s="553"/>
      <c r="F1601" s="553"/>
      <c r="G1601" s="553"/>
      <c r="H1601" s="553">
        <f t="shared" si="123"/>
        <v>0</v>
      </c>
      <c r="I1601" s="349">
        <f t="shared" ref="I1601:I1614" si="124">G1601-E1601</f>
        <v>0</v>
      </c>
      <c r="J1601" s="553"/>
      <c r="K1601" s="553"/>
      <c r="L1601" s="553"/>
    </row>
    <row r="1602" spans="1:12" s="18" customFormat="1" ht="28.5">
      <c r="A1602" s="652">
        <v>1080</v>
      </c>
      <c r="B1602" s="652">
        <v>11019</v>
      </c>
      <c r="C1602" s="231">
        <v>5111</v>
      </c>
      <c r="D1602" s="16" t="s">
        <v>424</v>
      </c>
      <c r="E1602" s="553"/>
      <c r="F1602" s="553"/>
      <c r="G1602" s="553"/>
      <c r="H1602" s="349">
        <f t="shared" si="123"/>
        <v>0</v>
      </c>
      <c r="I1602" s="349">
        <f t="shared" si="124"/>
        <v>0</v>
      </c>
      <c r="J1602" s="553"/>
      <c r="K1602" s="553"/>
      <c r="L1602" s="553"/>
    </row>
    <row r="1603" spans="1:12" s="18" customFormat="1" ht="28.5">
      <c r="A1603" s="653"/>
      <c r="B1603" s="653"/>
      <c r="C1603" s="231">
        <v>5112</v>
      </c>
      <c r="D1603" s="16" t="s">
        <v>425</v>
      </c>
      <c r="E1603" s="553"/>
      <c r="F1603" s="553"/>
      <c r="G1603" s="553"/>
      <c r="H1603" s="349">
        <f t="shared" si="123"/>
        <v>0</v>
      </c>
      <c r="I1603" s="349">
        <f t="shared" si="124"/>
        <v>0</v>
      </c>
      <c r="J1603" s="553"/>
      <c r="K1603" s="553"/>
      <c r="L1603" s="553"/>
    </row>
    <row r="1604" spans="1:12" s="18" customFormat="1" ht="13.5" customHeight="1">
      <c r="A1604" s="653"/>
      <c r="B1604" s="653"/>
      <c r="C1604" s="231" t="s">
        <v>426</v>
      </c>
      <c r="D1604" s="16" t="s">
        <v>421</v>
      </c>
      <c r="E1604" s="553"/>
      <c r="F1604" s="553"/>
      <c r="G1604" s="553"/>
      <c r="H1604" s="349">
        <f t="shared" si="123"/>
        <v>0</v>
      </c>
      <c r="I1604" s="349">
        <f t="shared" si="124"/>
        <v>0</v>
      </c>
      <c r="J1604" s="553"/>
      <c r="K1604" s="553"/>
      <c r="L1604" s="553"/>
    </row>
    <row r="1605" spans="1:12" s="18" customFormat="1" ht="14.25">
      <c r="A1605" s="653"/>
      <c r="B1605" s="653"/>
      <c r="C1605" s="231">
        <v>5121</v>
      </c>
      <c r="D1605" s="218" t="s">
        <v>73</v>
      </c>
      <c r="E1605" s="553"/>
      <c r="F1605" s="553"/>
      <c r="G1605" s="553"/>
      <c r="H1605" s="349">
        <f t="shared" si="123"/>
        <v>0</v>
      </c>
      <c r="I1605" s="349">
        <f t="shared" si="124"/>
        <v>0</v>
      </c>
      <c r="J1605" s="553"/>
      <c r="K1605" s="553"/>
      <c r="L1605" s="553"/>
    </row>
    <row r="1606" spans="1:12" s="31" customFormat="1" ht="15.75" customHeight="1">
      <c r="A1606" s="653"/>
      <c r="B1606" s="653"/>
      <c r="C1606" s="208">
        <v>5122</v>
      </c>
      <c r="D1606" s="19" t="s">
        <v>74</v>
      </c>
      <c r="E1606" s="554"/>
      <c r="F1606" s="554"/>
      <c r="G1606" s="349"/>
      <c r="H1606" s="349">
        <f t="shared" si="123"/>
        <v>0</v>
      </c>
      <c r="I1606" s="349">
        <f t="shared" si="124"/>
        <v>0</v>
      </c>
      <c r="J1606" s="554"/>
      <c r="K1606" s="349"/>
      <c r="L1606" s="349"/>
    </row>
    <row r="1607" spans="1:12" s="31" customFormat="1" ht="15.75" customHeight="1">
      <c r="A1607" s="653"/>
      <c r="B1607" s="653"/>
      <c r="C1607" s="208">
        <v>5129</v>
      </c>
      <c r="D1607" s="19" t="s">
        <v>75</v>
      </c>
      <c r="E1607" s="554"/>
      <c r="F1607" s="554"/>
      <c r="G1607" s="349"/>
      <c r="H1607" s="349">
        <f t="shared" si="123"/>
        <v>0</v>
      </c>
      <c r="I1607" s="349">
        <f t="shared" si="124"/>
        <v>0</v>
      </c>
      <c r="J1607" s="554"/>
      <c r="K1607" s="349"/>
      <c r="L1607" s="349"/>
    </row>
    <row r="1608" spans="1:12" s="31" customFormat="1" ht="14.25">
      <c r="A1608" s="653"/>
      <c r="B1608" s="653"/>
      <c r="C1608" s="208">
        <v>5132</v>
      </c>
      <c r="D1608" s="19" t="s">
        <v>76</v>
      </c>
      <c r="E1608" s="554"/>
      <c r="F1608" s="554"/>
      <c r="G1608" s="349"/>
      <c r="H1608" s="349">
        <f t="shared" si="123"/>
        <v>0</v>
      </c>
      <c r="I1608" s="349">
        <f t="shared" si="124"/>
        <v>0</v>
      </c>
      <c r="J1608" s="554"/>
      <c r="K1608" s="349"/>
      <c r="L1608" s="349"/>
    </row>
    <row r="1609" spans="1:12" s="31" customFormat="1" ht="15.75" customHeight="1">
      <c r="A1609" s="654"/>
      <c r="B1609" s="654"/>
      <c r="C1609" s="208" t="s">
        <v>427</v>
      </c>
      <c r="D1609" s="19" t="s">
        <v>428</v>
      </c>
      <c r="E1609" s="554"/>
      <c r="F1609" s="554"/>
      <c r="G1609" s="349"/>
      <c r="H1609" s="349">
        <f t="shared" si="123"/>
        <v>0</v>
      </c>
      <c r="I1609" s="349">
        <f t="shared" si="124"/>
        <v>0</v>
      </c>
      <c r="J1609" s="554"/>
      <c r="K1609" s="349"/>
      <c r="L1609" s="349"/>
    </row>
    <row r="1610" spans="1:12" s="146" customFormat="1" ht="14.25" customHeight="1">
      <c r="A1610" s="655" t="s">
        <v>420</v>
      </c>
      <c r="B1610" s="658" t="s">
        <v>525</v>
      </c>
      <c r="C1610" s="464"/>
      <c r="D1610" s="218" t="s">
        <v>232</v>
      </c>
      <c r="E1610" s="555">
        <v>62</v>
      </c>
      <c r="F1610" s="555">
        <v>62</v>
      </c>
      <c r="G1610" s="555">
        <v>62</v>
      </c>
      <c r="H1610" s="564">
        <f>+G1610-F1610</f>
        <v>0</v>
      </c>
      <c r="I1610" s="564">
        <f t="shared" si="124"/>
        <v>0</v>
      </c>
      <c r="J1610" s="564"/>
      <c r="K1610" s="555">
        <v>62</v>
      </c>
      <c r="L1610" s="555">
        <v>62</v>
      </c>
    </row>
    <row r="1611" spans="1:12" s="146" customFormat="1" ht="13.5" customHeight="1">
      <c r="A1611" s="656"/>
      <c r="B1611" s="659"/>
      <c r="C1611" s="594"/>
      <c r="D1611" s="219"/>
      <c r="E1611" s="556"/>
      <c r="F1611" s="556"/>
      <c r="G1611" s="556"/>
      <c r="H1611" s="556">
        <f>+G1611-F1611</f>
        <v>0</v>
      </c>
      <c r="I1611" s="556">
        <f t="shared" si="124"/>
        <v>0</v>
      </c>
      <c r="J1611" s="556"/>
      <c r="K1611" s="556"/>
      <c r="L1611" s="556"/>
    </row>
    <row r="1612" spans="1:12" s="146" customFormat="1" ht="14.25" customHeight="1">
      <c r="A1612" s="656"/>
      <c r="B1612" s="659"/>
      <c r="C1612" s="594"/>
      <c r="D1612" s="220" t="s">
        <v>31</v>
      </c>
      <c r="E1612" s="556"/>
      <c r="F1612" s="556"/>
      <c r="G1612" s="556">
        <v>1</v>
      </c>
      <c r="H1612" s="556">
        <f>+G1612-F1612</f>
        <v>1</v>
      </c>
      <c r="I1612" s="556">
        <f t="shared" si="124"/>
        <v>1</v>
      </c>
      <c r="J1612" s="556"/>
      <c r="K1612" s="556">
        <v>1</v>
      </c>
      <c r="L1612" s="556">
        <v>1</v>
      </c>
    </row>
    <row r="1613" spans="1:12" s="213" customFormat="1" ht="14.25" customHeight="1">
      <c r="A1613" s="656"/>
      <c r="B1613" s="659"/>
      <c r="C1613" s="594"/>
      <c r="D1613" s="219"/>
      <c r="E1613" s="509"/>
      <c r="F1613" s="509"/>
      <c r="G1613" s="509"/>
      <c r="H1613" s="509">
        <f>+G1613-F1613</f>
        <v>0</v>
      </c>
      <c r="I1613" s="509">
        <f t="shared" si="124"/>
        <v>0</v>
      </c>
      <c r="J1613" s="509"/>
      <c r="K1613" s="509"/>
      <c r="L1613" s="509"/>
    </row>
    <row r="1614" spans="1:12" s="212" customFormat="1" ht="14.25" customHeight="1">
      <c r="A1614" s="656"/>
      <c r="B1614" s="659"/>
      <c r="C1614" s="466"/>
      <c r="D1614" s="228" t="s">
        <v>32</v>
      </c>
      <c r="E1614" s="547">
        <f>+E1616+E1680</f>
        <v>0</v>
      </c>
      <c r="F1614" s="547">
        <f>+F1616+F1680</f>
        <v>456419.10000000003</v>
      </c>
      <c r="G1614" s="547">
        <f>+G1616+G1680</f>
        <v>435784.99200000003</v>
      </c>
      <c r="H1614" s="547">
        <f>+G1614-F1614</f>
        <v>-20634.108000000007</v>
      </c>
      <c r="I1614" s="547">
        <f t="shared" si="124"/>
        <v>435784.99200000003</v>
      </c>
      <c r="J1614" s="547"/>
      <c r="K1614" s="547">
        <f>+K1616+K1680</f>
        <v>441177.49200000003</v>
      </c>
      <c r="L1614" s="547">
        <f>+L1616+L1680</f>
        <v>445149.99199999997</v>
      </c>
    </row>
    <row r="1615" spans="1:12" s="212" customFormat="1" ht="14.25" customHeight="1">
      <c r="A1615" s="656"/>
      <c r="B1615" s="659"/>
      <c r="C1615" s="467"/>
      <c r="D1615" s="15" t="s">
        <v>330</v>
      </c>
      <c r="E1615" s="509"/>
      <c r="F1615" s="509"/>
      <c r="G1615" s="509"/>
      <c r="H1615" s="547"/>
      <c r="I1615" s="547"/>
      <c r="J1615" s="509"/>
      <c r="K1615" s="509"/>
      <c r="L1615" s="509"/>
    </row>
    <row r="1616" spans="1:12" s="212" customFormat="1" ht="14.25" customHeight="1">
      <c r="A1616" s="656"/>
      <c r="B1616" s="659"/>
      <c r="C1616" s="468"/>
      <c r="D1616" s="221" t="s">
        <v>35</v>
      </c>
      <c r="E1616" s="547">
        <f>E1618+SUM(E1624:E1679)-E1624-E1629-E1637-E1651-E1655-E1672</f>
        <v>0</v>
      </c>
      <c r="F1616" s="547">
        <f>F1618+SUM(F1624:F1679)-F1624-F1629-F1637-F1651-F1655-F1672</f>
        <v>456419.10000000003</v>
      </c>
      <c r="G1616" s="547">
        <f>G1618+SUM(G1624:G1679)-G1624-G1629-G1637-G1651-G1655-G1672</f>
        <v>435784.99200000003</v>
      </c>
      <c r="H1616" s="547">
        <f>+G1616-F1616</f>
        <v>-20634.108000000007</v>
      </c>
      <c r="I1616" s="547">
        <f t="shared" ref="I1616:I1679" si="125">G1616-E1616</f>
        <v>435784.99200000003</v>
      </c>
      <c r="J1616" s="547"/>
      <c r="K1616" s="547">
        <f>K1618+SUM(K1624:K1679)-K1624-K1629-K1637-K1651-K1655-K1672</f>
        <v>441177.49200000003</v>
      </c>
      <c r="L1616" s="547">
        <f>L1618+SUM(L1624:L1679)-L1624-L1629-L1637-L1651-L1655-L1672</f>
        <v>445149.99199999997</v>
      </c>
    </row>
    <row r="1617" spans="1:12" s="212" customFormat="1" ht="13.5" customHeight="1">
      <c r="A1617" s="656"/>
      <c r="B1617" s="659"/>
      <c r="C1617" s="464"/>
      <c r="D1617" s="219" t="s">
        <v>71</v>
      </c>
      <c r="E1617" s="510"/>
      <c r="F1617" s="510"/>
      <c r="G1617" s="509"/>
      <c r="H1617" s="509">
        <f t="shared" ref="H1617:H1689" si="126">+G1617-F1617</f>
        <v>0</v>
      </c>
      <c r="I1617" s="510">
        <f t="shared" si="125"/>
        <v>0</v>
      </c>
      <c r="J1617" s="510"/>
      <c r="K1617" s="510"/>
      <c r="L1617" s="510"/>
    </row>
    <row r="1618" spans="1:12" s="212" customFormat="1" ht="14.25" customHeight="1">
      <c r="A1618" s="656"/>
      <c r="B1618" s="659"/>
      <c r="C1618" s="469"/>
      <c r="D1618" s="426" t="s">
        <v>408</v>
      </c>
      <c r="E1618" s="548">
        <f>SUM(E1620:E1622)</f>
        <v>0</v>
      </c>
      <c r="F1618" s="548">
        <f>SUM(F1620:F1622)</f>
        <v>408235</v>
      </c>
      <c r="G1618" s="548">
        <f>SUM(G1620:G1622)</f>
        <v>405496.9</v>
      </c>
      <c r="H1618" s="548">
        <f t="shared" si="126"/>
        <v>-2738.0999999999767</v>
      </c>
      <c r="I1618" s="548">
        <f t="shared" si="125"/>
        <v>405496.9</v>
      </c>
      <c r="J1618" s="548"/>
      <c r="K1618" s="548">
        <f>SUM(K1620:K1622)</f>
        <v>410889.4</v>
      </c>
      <c r="L1618" s="548">
        <f>SUM(L1620:L1622)</f>
        <v>414861.89999999997</v>
      </c>
    </row>
    <row r="1619" spans="1:12" s="212" customFormat="1">
      <c r="A1619" s="656"/>
      <c r="B1619" s="659"/>
      <c r="C1619" s="464"/>
      <c r="D1619" s="219" t="s">
        <v>71</v>
      </c>
      <c r="E1619" s="510"/>
      <c r="F1619" s="510"/>
      <c r="G1619" s="509"/>
      <c r="H1619" s="509">
        <f t="shared" si="126"/>
        <v>0</v>
      </c>
      <c r="I1619" s="510">
        <f t="shared" si="125"/>
        <v>0</v>
      </c>
      <c r="J1619" s="510"/>
      <c r="K1619" s="510"/>
      <c r="L1619" s="510"/>
    </row>
    <row r="1620" spans="1:12" s="212" customFormat="1" ht="28.5">
      <c r="A1620" s="656"/>
      <c r="B1620" s="659"/>
      <c r="C1620" s="470" t="s">
        <v>224</v>
      </c>
      <c r="D1620" s="222" t="s">
        <v>36</v>
      </c>
      <c r="E1620" s="510"/>
      <c r="F1620" s="510">
        <v>386101.6</v>
      </c>
      <c r="G1620" s="510">
        <v>384893.5</v>
      </c>
      <c r="H1620" s="510"/>
      <c r="I1620" s="510"/>
      <c r="J1620" s="510"/>
      <c r="K1620" s="510">
        <v>389937.7</v>
      </c>
      <c r="L1620" s="510">
        <v>393740.79999999999</v>
      </c>
    </row>
    <row r="1621" spans="1:12" s="214" customFormat="1" ht="28.5">
      <c r="A1621" s="656"/>
      <c r="B1621" s="659"/>
      <c r="C1621" s="470" t="s">
        <v>225</v>
      </c>
      <c r="D1621" s="223" t="s">
        <v>37</v>
      </c>
      <c r="E1621" s="510"/>
      <c r="F1621" s="510">
        <v>14453.5</v>
      </c>
      <c r="G1621" s="510">
        <v>13356.7</v>
      </c>
      <c r="H1621" s="510"/>
      <c r="I1621" s="510"/>
      <c r="J1621" s="510"/>
      <c r="K1621" s="510">
        <v>13573</v>
      </c>
      <c r="L1621" s="510">
        <v>13506.6</v>
      </c>
    </row>
    <row r="1622" spans="1:12" s="214" customFormat="1" ht="42.75">
      <c r="A1622" s="656"/>
      <c r="B1622" s="659"/>
      <c r="C1622" s="470" t="s">
        <v>226</v>
      </c>
      <c r="D1622" s="223" t="s">
        <v>38</v>
      </c>
      <c r="E1622" s="510"/>
      <c r="F1622" s="510">
        <v>7679.9</v>
      </c>
      <c r="G1622" s="510">
        <v>7246.7</v>
      </c>
      <c r="H1622" s="510"/>
      <c r="I1622" s="510"/>
      <c r="J1622" s="510"/>
      <c r="K1622" s="510">
        <v>7378.7</v>
      </c>
      <c r="L1622" s="510">
        <v>7614.5</v>
      </c>
    </row>
    <row r="1623" spans="1:12" s="214" customFormat="1" ht="14.25">
      <c r="A1623" s="656"/>
      <c r="B1623" s="659"/>
      <c r="C1623" s="471"/>
      <c r="D1623" s="427"/>
      <c r="E1623" s="511"/>
      <c r="F1623" s="511"/>
      <c r="G1623" s="511"/>
      <c r="H1623" s="511">
        <f t="shared" si="126"/>
        <v>0</v>
      </c>
      <c r="I1623" s="511">
        <f t="shared" si="125"/>
        <v>0</v>
      </c>
      <c r="J1623" s="511"/>
      <c r="K1623" s="511"/>
      <c r="L1623" s="511"/>
    </row>
    <row r="1624" spans="1:12" s="214" customFormat="1" ht="14.25">
      <c r="A1624" s="656"/>
      <c r="B1624" s="659"/>
      <c r="C1624" s="472">
        <v>4212</v>
      </c>
      <c r="D1624" s="426" t="s">
        <v>39</v>
      </c>
      <c r="E1624" s="548">
        <f>E1626+E1627+E1628</f>
        <v>0</v>
      </c>
      <c r="F1624" s="548">
        <f>F1626+F1627+F1628</f>
        <v>6855.6</v>
      </c>
      <c r="G1624" s="548">
        <f>G1626+G1627+G1628</f>
        <v>0</v>
      </c>
      <c r="H1624" s="548">
        <f t="shared" si="126"/>
        <v>-6855.6</v>
      </c>
      <c r="I1624" s="548">
        <f t="shared" si="125"/>
        <v>0</v>
      </c>
      <c r="J1624" s="548"/>
      <c r="K1624" s="548">
        <f>K1626+K1627+K1628</f>
        <v>0</v>
      </c>
      <c r="L1624" s="548">
        <f>L1626+L1627+L1628</f>
        <v>0</v>
      </c>
    </row>
    <row r="1625" spans="1:12" s="214" customFormat="1">
      <c r="A1625" s="656"/>
      <c r="B1625" s="659"/>
      <c r="C1625" s="470"/>
      <c r="D1625" s="219" t="s">
        <v>71</v>
      </c>
      <c r="E1625" s="508"/>
      <c r="F1625" s="508"/>
      <c r="G1625" s="508"/>
      <c r="H1625" s="508">
        <f t="shared" si="126"/>
        <v>0</v>
      </c>
      <c r="I1625" s="508">
        <f t="shared" si="125"/>
        <v>0</v>
      </c>
      <c r="J1625" s="508"/>
      <c r="K1625" s="508"/>
      <c r="L1625" s="508"/>
    </row>
    <row r="1626" spans="1:12" s="214" customFormat="1">
      <c r="A1626" s="656"/>
      <c r="B1626" s="659"/>
      <c r="C1626" s="470"/>
      <c r="D1626" s="219" t="s">
        <v>39</v>
      </c>
      <c r="E1626" s="508"/>
      <c r="F1626" s="508">
        <v>4515.6000000000004</v>
      </c>
      <c r="G1626" s="508"/>
      <c r="H1626" s="508">
        <f t="shared" si="126"/>
        <v>-4515.6000000000004</v>
      </c>
      <c r="I1626" s="508">
        <f t="shared" si="125"/>
        <v>0</v>
      </c>
      <c r="J1626" s="508"/>
      <c r="K1626" s="508"/>
      <c r="L1626" s="508"/>
    </row>
    <row r="1627" spans="1:12" s="214" customFormat="1" ht="27">
      <c r="A1627" s="656"/>
      <c r="B1627" s="659"/>
      <c r="C1627" s="470"/>
      <c r="D1627" s="219" t="s">
        <v>233</v>
      </c>
      <c r="E1627" s="508"/>
      <c r="F1627" s="508"/>
      <c r="G1627" s="508"/>
      <c r="H1627" s="508">
        <f t="shared" si="126"/>
        <v>0</v>
      </c>
      <c r="I1627" s="508">
        <f t="shared" si="125"/>
        <v>0</v>
      </c>
      <c r="J1627" s="508"/>
      <c r="K1627" s="508"/>
      <c r="L1627" s="508"/>
    </row>
    <row r="1628" spans="1:12" s="214" customFormat="1">
      <c r="A1628" s="656"/>
      <c r="B1628" s="659"/>
      <c r="C1628" s="470"/>
      <c r="D1628" s="219" t="s">
        <v>332</v>
      </c>
      <c r="E1628" s="508"/>
      <c r="F1628" s="508">
        <v>2340</v>
      </c>
      <c r="G1628" s="508"/>
      <c r="H1628" s="508">
        <f t="shared" si="126"/>
        <v>-2340</v>
      </c>
      <c r="I1628" s="508">
        <f t="shared" si="125"/>
        <v>0</v>
      </c>
      <c r="J1628" s="508"/>
      <c r="K1628" s="508"/>
      <c r="L1628" s="508"/>
    </row>
    <row r="1629" spans="1:12" s="214" customFormat="1" ht="14.25">
      <c r="A1629" s="656"/>
      <c r="B1629" s="659"/>
      <c r="C1629" s="472">
        <v>4213</v>
      </c>
      <c r="D1629" s="426" t="s">
        <v>40</v>
      </c>
      <c r="E1629" s="548">
        <f>E1631+E1632</f>
        <v>0</v>
      </c>
      <c r="F1629" s="548">
        <f>F1631+F1632</f>
        <v>651.20000000000005</v>
      </c>
      <c r="G1629" s="548">
        <f>G1631+G1632</f>
        <v>0</v>
      </c>
      <c r="H1629" s="548">
        <f t="shared" si="126"/>
        <v>-651.20000000000005</v>
      </c>
      <c r="I1629" s="548">
        <f t="shared" si="125"/>
        <v>0</v>
      </c>
      <c r="J1629" s="548"/>
      <c r="K1629" s="548">
        <f>K1631+K1632</f>
        <v>0</v>
      </c>
      <c r="L1629" s="548">
        <f>L1631+L1632</f>
        <v>0</v>
      </c>
    </row>
    <row r="1630" spans="1:12" s="214" customFormat="1">
      <c r="A1630" s="656"/>
      <c r="B1630" s="659"/>
      <c r="C1630" s="470"/>
      <c r="D1630" s="219" t="s">
        <v>71</v>
      </c>
      <c r="E1630" s="508"/>
      <c r="F1630" s="508"/>
      <c r="G1630" s="508"/>
      <c r="H1630" s="508">
        <f t="shared" si="126"/>
        <v>0</v>
      </c>
      <c r="I1630" s="508">
        <f t="shared" si="125"/>
        <v>0</v>
      </c>
      <c r="J1630" s="508"/>
      <c r="K1630" s="508"/>
      <c r="L1630" s="508"/>
    </row>
    <row r="1631" spans="1:12" s="214" customFormat="1" ht="27">
      <c r="A1631" s="656"/>
      <c r="B1631" s="659"/>
      <c r="C1631" s="470"/>
      <c r="D1631" s="225" t="s">
        <v>41</v>
      </c>
      <c r="E1631" s="508"/>
      <c r="F1631" s="508">
        <v>651.20000000000005</v>
      </c>
      <c r="G1631" s="508"/>
      <c r="H1631" s="508">
        <f t="shared" si="126"/>
        <v>-651.20000000000005</v>
      </c>
      <c r="I1631" s="508">
        <f t="shared" si="125"/>
        <v>0</v>
      </c>
      <c r="J1631" s="508"/>
      <c r="K1631" s="508"/>
      <c r="L1631" s="508"/>
    </row>
    <row r="1632" spans="1:12" s="214" customFormat="1" ht="27">
      <c r="A1632" s="656"/>
      <c r="B1632" s="659"/>
      <c r="C1632" s="470"/>
      <c r="D1632" s="225" t="s">
        <v>227</v>
      </c>
      <c r="E1632" s="508"/>
      <c r="F1632" s="508"/>
      <c r="G1632" s="508"/>
      <c r="H1632" s="508">
        <f t="shared" si="126"/>
        <v>0</v>
      </c>
      <c r="I1632" s="508">
        <f t="shared" si="125"/>
        <v>0</v>
      </c>
      <c r="J1632" s="508"/>
      <c r="K1632" s="508"/>
      <c r="L1632" s="508"/>
    </row>
    <row r="1633" spans="1:12" s="214" customFormat="1" ht="14.25">
      <c r="A1633" s="656"/>
      <c r="B1633" s="659"/>
      <c r="C1633" s="470">
        <v>4214</v>
      </c>
      <c r="D1633" s="224" t="s">
        <v>42</v>
      </c>
      <c r="E1633" s="508"/>
      <c r="F1633" s="508">
        <v>34903.599999999999</v>
      </c>
      <c r="G1633" s="508">
        <v>24275.3</v>
      </c>
      <c r="H1633" s="508">
        <f t="shared" si="126"/>
        <v>-10628.3</v>
      </c>
      <c r="I1633" s="508">
        <f t="shared" si="125"/>
        <v>24275.3</v>
      </c>
      <c r="J1633" s="508"/>
      <c r="K1633" s="508">
        <v>24275.3</v>
      </c>
      <c r="L1633" s="508">
        <v>24275.3</v>
      </c>
    </row>
    <row r="1634" spans="1:12" s="212" customFormat="1" ht="23.25" customHeight="1">
      <c r="A1634" s="656"/>
      <c r="B1634" s="659"/>
      <c r="C1634" s="470">
        <v>4215</v>
      </c>
      <c r="D1634" s="224" t="s">
        <v>43</v>
      </c>
      <c r="E1634" s="508"/>
      <c r="F1634" s="508"/>
      <c r="G1634" s="508"/>
      <c r="H1634" s="508">
        <f t="shared" si="126"/>
        <v>0</v>
      </c>
      <c r="I1634" s="508">
        <f t="shared" si="125"/>
        <v>0</v>
      </c>
      <c r="J1634" s="508"/>
      <c r="K1634" s="508"/>
      <c r="L1634" s="508"/>
    </row>
    <row r="1635" spans="1:12" s="146" customFormat="1" ht="28.5">
      <c r="A1635" s="656"/>
      <c r="B1635" s="659"/>
      <c r="C1635" s="470">
        <v>4216</v>
      </c>
      <c r="D1635" s="224" t="s">
        <v>44</v>
      </c>
      <c r="E1635" s="508"/>
      <c r="F1635" s="508"/>
      <c r="G1635" s="508"/>
      <c r="H1635" s="508">
        <f t="shared" si="126"/>
        <v>0</v>
      </c>
      <c r="I1635" s="508">
        <f t="shared" si="125"/>
        <v>0</v>
      </c>
      <c r="J1635" s="508"/>
      <c r="K1635" s="508"/>
      <c r="L1635" s="508"/>
    </row>
    <row r="1636" spans="1:12" s="146" customFormat="1" ht="14.25">
      <c r="A1636" s="656"/>
      <c r="B1636" s="659"/>
      <c r="C1636" s="470">
        <v>4217</v>
      </c>
      <c r="D1636" s="224" t="s">
        <v>45</v>
      </c>
      <c r="E1636" s="508"/>
      <c r="F1636" s="508"/>
      <c r="G1636" s="508"/>
      <c r="H1636" s="508">
        <f t="shared" si="126"/>
        <v>0</v>
      </c>
      <c r="I1636" s="508">
        <f t="shared" si="125"/>
        <v>0</v>
      </c>
      <c r="J1636" s="508"/>
      <c r="K1636" s="508"/>
      <c r="L1636" s="508"/>
    </row>
    <row r="1637" spans="1:12" s="146" customFormat="1" ht="28.5">
      <c r="A1637" s="656"/>
      <c r="B1637" s="659"/>
      <c r="C1637" s="472"/>
      <c r="D1637" s="426" t="s">
        <v>356</v>
      </c>
      <c r="E1637" s="548">
        <f>E1639+E1640</f>
        <v>0</v>
      </c>
      <c r="F1637" s="548">
        <f>F1639+F1640</f>
        <v>0</v>
      </c>
      <c r="G1637" s="548">
        <f>G1639+G1640</f>
        <v>0</v>
      </c>
      <c r="H1637" s="548">
        <f t="shared" si="126"/>
        <v>0</v>
      </c>
      <c r="I1637" s="548">
        <f t="shared" si="125"/>
        <v>0</v>
      </c>
      <c r="J1637" s="548"/>
      <c r="K1637" s="548">
        <f>K1639+K1640</f>
        <v>0</v>
      </c>
      <c r="L1637" s="548">
        <f>L1639+L1640</f>
        <v>0</v>
      </c>
    </row>
    <row r="1638" spans="1:12" s="146" customFormat="1">
      <c r="A1638" s="656"/>
      <c r="B1638" s="659"/>
      <c r="C1638" s="470"/>
      <c r="D1638" s="219" t="s">
        <v>71</v>
      </c>
      <c r="E1638" s="509"/>
      <c r="F1638" s="509"/>
      <c r="G1638" s="509"/>
      <c r="H1638" s="509">
        <f t="shared" si="126"/>
        <v>0</v>
      </c>
      <c r="I1638" s="509">
        <f t="shared" si="125"/>
        <v>0</v>
      </c>
      <c r="J1638" s="509"/>
      <c r="K1638" s="509"/>
      <c r="L1638" s="509"/>
    </row>
    <row r="1639" spans="1:12" s="146" customFormat="1">
      <c r="A1639" s="656"/>
      <c r="B1639" s="659"/>
      <c r="C1639" s="470">
        <v>4221</v>
      </c>
      <c r="D1639" s="219" t="s">
        <v>46</v>
      </c>
      <c r="E1639" s="509"/>
      <c r="F1639" s="509"/>
      <c r="G1639" s="509"/>
      <c r="H1639" s="509">
        <f t="shared" si="126"/>
        <v>0</v>
      </c>
      <c r="I1639" s="509">
        <f t="shared" si="125"/>
        <v>0</v>
      </c>
      <c r="J1639" s="509"/>
      <c r="K1639" s="509"/>
      <c r="L1639" s="509"/>
    </row>
    <row r="1640" spans="1:12" s="146" customFormat="1" ht="27">
      <c r="A1640" s="656"/>
      <c r="B1640" s="659"/>
      <c r="C1640" s="470">
        <v>4222</v>
      </c>
      <c r="D1640" s="219" t="s">
        <v>47</v>
      </c>
      <c r="E1640" s="509"/>
      <c r="F1640" s="509"/>
      <c r="G1640" s="509"/>
      <c r="H1640" s="509">
        <f t="shared" si="126"/>
        <v>0</v>
      </c>
      <c r="I1640" s="509">
        <f t="shared" si="125"/>
        <v>0</v>
      </c>
      <c r="J1640" s="509"/>
      <c r="K1640" s="509"/>
      <c r="L1640" s="509"/>
    </row>
    <row r="1641" spans="1:12" s="214" customFormat="1" ht="14.25">
      <c r="A1641" s="656"/>
      <c r="B1641" s="659"/>
      <c r="C1641" s="470">
        <v>4231</v>
      </c>
      <c r="D1641" s="220" t="s">
        <v>48</v>
      </c>
      <c r="E1641" s="509"/>
      <c r="F1641" s="509">
        <v>1750</v>
      </c>
      <c r="G1641" s="509">
        <v>1750</v>
      </c>
      <c r="H1641" s="509">
        <f t="shared" si="126"/>
        <v>0</v>
      </c>
      <c r="I1641" s="509">
        <f t="shared" si="125"/>
        <v>1750</v>
      </c>
      <c r="J1641" s="509"/>
      <c r="K1641" s="509">
        <v>1750</v>
      </c>
      <c r="L1641" s="509">
        <v>1750</v>
      </c>
    </row>
    <row r="1642" spans="1:12" s="214" customFormat="1" ht="16.5">
      <c r="A1642" s="656"/>
      <c r="B1642" s="659"/>
      <c r="C1642" s="470">
        <v>4232</v>
      </c>
      <c r="D1642" s="220" t="s">
        <v>49</v>
      </c>
      <c r="E1642" s="509"/>
      <c r="F1642" s="509"/>
      <c r="G1642" s="509"/>
      <c r="H1642" s="509">
        <f t="shared" si="126"/>
        <v>0</v>
      </c>
      <c r="I1642" s="509">
        <f t="shared" si="125"/>
        <v>0</v>
      </c>
      <c r="J1642" s="549"/>
      <c r="K1642" s="509"/>
      <c r="L1642" s="509"/>
    </row>
    <row r="1643" spans="1:12" s="214" customFormat="1" ht="28.5">
      <c r="A1643" s="656"/>
      <c r="B1643" s="659"/>
      <c r="C1643" s="470">
        <v>4233</v>
      </c>
      <c r="D1643" s="220" t="s">
        <v>322</v>
      </c>
      <c r="E1643" s="509"/>
      <c r="F1643" s="509"/>
      <c r="G1643" s="509"/>
      <c r="H1643" s="509">
        <f t="shared" si="126"/>
        <v>0</v>
      </c>
      <c r="I1643" s="509">
        <f t="shared" si="125"/>
        <v>0</v>
      </c>
      <c r="J1643" s="549"/>
      <c r="K1643" s="509"/>
      <c r="L1643" s="509"/>
    </row>
    <row r="1644" spans="1:12" s="214" customFormat="1" ht="14.25">
      <c r="A1644" s="656"/>
      <c r="B1644" s="659"/>
      <c r="C1644" s="470">
        <v>4234</v>
      </c>
      <c r="D1644" s="220" t="s">
        <v>50</v>
      </c>
      <c r="E1644" s="508"/>
      <c r="F1644" s="508"/>
      <c r="G1644" s="508"/>
      <c r="H1644" s="508">
        <f t="shared" si="126"/>
        <v>0</v>
      </c>
      <c r="I1644" s="508">
        <f t="shared" si="125"/>
        <v>0</v>
      </c>
      <c r="J1644" s="508"/>
      <c r="K1644" s="508"/>
      <c r="L1644" s="508"/>
    </row>
    <row r="1645" spans="1:12" s="212" customFormat="1" ht="14.25">
      <c r="A1645" s="656"/>
      <c r="B1645" s="659"/>
      <c r="C1645" s="470">
        <v>4235</v>
      </c>
      <c r="D1645" s="220" t="s">
        <v>51</v>
      </c>
      <c r="E1645" s="508"/>
      <c r="F1645" s="508"/>
      <c r="G1645" s="508"/>
      <c r="H1645" s="508">
        <f t="shared" si="126"/>
        <v>0</v>
      </c>
      <c r="I1645" s="508">
        <f t="shared" si="125"/>
        <v>0</v>
      </c>
      <c r="J1645" s="508"/>
      <c r="K1645" s="508"/>
      <c r="L1645" s="508"/>
    </row>
    <row r="1646" spans="1:12" s="214" customFormat="1" ht="28.5">
      <c r="A1646" s="656"/>
      <c r="B1646" s="659"/>
      <c r="C1646" s="470">
        <v>4236</v>
      </c>
      <c r="D1646" s="220" t="s">
        <v>52</v>
      </c>
      <c r="E1646" s="508"/>
      <c r="F1646" s="508"/>
      <c r="G1646" s="508"/>
      <c r="H1646" s="508">
        <f t="shared" si="126"/>
        <v>0</v>
      </c>
      <c r="I1646" s="508">
        <f t="shared" si="125"/>
        <v>0</v>
      </c>
      <c r="J1646" s="508"/>
      <c r="K1646" s="508"/>
      <c r="L1646" s="508"/>
    </row>
    <row r="1647" spans="1:12" s="212" customFormat="1" ht="14.25">
      <c r="A1647" s="656"/>
      <c r="B1647" s="659"/>
      <c r="C1647" s="470">
        <v>4237</v>
      </c>
      <c r="D1647" s="220" t="s">
        <v>53</v>
      </c>
      <c r="E1647" s="508"/>
      <c r="F1647" s="508"/>
      <c r="G1647" s="508"/>
      <c r="H1647" s="508">
        <f t="shared" si="126"/>
        <v>0</v>
      </c>
      <c r="I1647" s="508">
        <f t="shared" si="125"/>
        <v>0</v>
      </c>
      <c r="J1647" s="508"/>
      <c r="K1647" s="508"/>
      <c r="L1647" s="508"/>
    </row>
    <row r="1648" spans="1:12" s="212" customFormat="1" ht="28.5">
      <c r="A1648" s="656"/>
      <c r="B1648" s="659"/>
      <c r="C1648" s="470">
        <v>4239</v>
      </c>
      <c r="D1648" s="218" t="s">
        <v>54</v>
      </c>
      <c r="E1648" s="510"/>
      <c r="F1648" s="510"/>
      <c r="G1648" s="510"/>
      <c r="H1648" s="510">
        <f t="shared" si="126"/>
        <v>0</v>
      </c>
      <c r="I1648" s="510">
        <f t="shared" si="125"/>
        <v>0</v>
      </c>
      <c r="J1648" s="510"/>
      <c r="K1648" s="510"/>
      <c r="L1648" s="510"/>
    </row>
    <row r="1649" spans="1:12" s="212" customFormat="1" ht="14.25">
      <c r="A1649" s="656"/>
      <c r="B1649" s="659"/>
      <c r="C1649" s="470">
        <v>4241</v>
      </c>
      <c r="D1649" s="220" t="s">
        <v>55</v>
      </c>
      <c r="E1649" s="508"/>
      <c r="F1649" s="508">
        <v>153.9</v>
      </c>
      <c r="G1649" s="508"/>
      <c r="H1649" s="508">
        <f t="shared" si="126"/>
        <v>-153.9</v>
      </c>
      <c r="I1649" s="508">
        <f t="shared" si="125"/>
        <v>0</v>
      </c>
      <c r="J1649" s="508"/>
      <c r="K1649" s="508"/>
      <c r="L1649" s="508"/>
    </row>
    <row r="1650" spans="1:12" s="212" customFormat="1" ht="28.5">
      <c r="A1650" s="656"/>
      <c r="B1650" s="659"/>
      <c r="C1650" s="470">
        <v>4251</v>
      </c>
      <c r="D1650" s="218" t="s">
        <v>56</v>
      </c>
      <c r="E1650" s="510"/>
      <c r="F1650" s="510"/>
      <c r="G1650" s="510"/>
      <c r="H1650" s="510">
        <f t="shared" si="126"/>
        <v>0</v>
      </c>
      <c r="I1650" s="510">
        <f t="shared" si="125"/>
        <v>0</v>
      </c>
      <c r="J1650" s="510"/>
      <c r="K1650" s="510"/>
      <c r="L1650" s="510"/>
    </row>
    <row r="1651" spans="1:12" s="212" customFormat="1" ht="28.5">
      <c r="A1651" s="656"/>
      <c r="B1651" s="659"/>
      <c r="C1651" s="472">
        <v>4252</v>
      </c>
      <c r="D1651" s="426" t="s">
        <v>57</v>
      </c>
      <c r="E1651" s="548">
        <f>E1653+E1654</f>
        <v>0</v>
      </c>
      <c r="F1651" s="548">
        <f>F1653+F1654</f>
        <v>0</v>
      </c>
      <c r="G1651" s="548">
        <f>G1653+G1654</f>
        <v>0</v>
      </c>
      <c r="H1651" s="548">
        <f t="shared" si="126"/>
        <v>0</v>
      </c>
      <c r="I1651" s="548">
        <f t="shared" si="125"/>
        <v>0</v>
      </c>
      <c r="J1651" s="548"/>
      <c r="K1651" s="548">
        <f>K1653+K1654</f>
        <v>0</v>
      </c>
      <c r="L1651" s="548">
        <f>L1653+L1654</f>
        <v>0</v>
      </c>
    </row>
    <row r="1652" spans="1:12" s="212" customFormat="1">
      <c r="A1652" s="656"/>
      <c r="B1652" s="659"/>
      <c r="C1652" s="470"/>
      <c r="D1652" s="219" t="s">
        <v>71</v>
      </c>
      <c r="E1652" s="510"/>
      <c r="F1652" s="510"/>
      <c r="G1652" s="510"/>
      <c r="H1652" s="510">
        <f t="shared" si="126"/>
        <v>0</v>
      </c>
      <c r="I1652" s="510">
        <f t="shared" si="125"/>
        <v>0</v>
      </c>
      <c r="J1652" s="510"/>
      <c r="K1652" s="510"/>
      <c r="L1652" s="510"/>
    </row>
    <row r="1653" spans="1:12" s="214" customFormat="1" ht="27">
      <c r="A1653" s="656"/>
      <c r="B1653" s="659"/>
      <c r="C1653" s="470"/>
      <c r="D1653" s="226" t="s">
        <v>58</v>
      </c>
      <c r="E1653" s="510"/>
      <c r="F1653" s="510"/>
      <c r="G1653" s="510"/>
      <c r="H1653" s="510">
        <f t="shared" si="126"/>
        <v>0</v>
      </c>
      <c r="I1653" s="510">
        <f t="shared" si="125"/>
        <v>0</v>
      </c>
      <c r="J1653" s="510"/>
      <c r="K1653" s="510"/>
      <c r="L1653" s="510"/>
    </row>
    <row r="1654" spans="1:12" s="214" customFormat="1" ht="27">
      <c r="A1654" s="656"/>
      <c r="B1654" s="659"/>
      <c r="C1654" s="470"/>
      <c r="D1654" s="226" t="s">
        <v>59</v>
      </c>
      <c r="E1654" s="510"/>
      <c r="F1654" s="510"/>
      <c r="G1654" s="510"/>
      <c r="H1654" s="510">
        <f t="shared" si="126"/>
        <v>0</v>
      </c>
      <c r="I1654" s="510">
        <f t="shared" si="125"/>
        <v>0</v>
      </c>
      <c r="J1654" s="510"/>
      <c r="K1654" s="510"/>
      <c r="L1654" s="510"/>
    </row>
    <row r="1655" spans="1:12" s="214" customFormat="1" ht="14.25">
      <c r="A1655" s="656"/>
      <c r="B1655" s="659"/>
      <c r="C1655" s="472">
        <v>4261</v>
      </c>
      <c r="D1655" s="426" t="s">
        <v>60</v>
      </c>
      <c r="E1655" s="548">
        <f>E1657+E1658</f>
        <v>0</v>
      </c>
      <c r="F1655" s="548">
        <f>F1657+F1658</f>
        <v>0</v>
      </c>
      <c r="G1655" s="548">
        <f>G1657+G1658</f>
        <v>0</v>
      </c>
      <c r="H1655" s="548">
        <f t="shared" si="126"/>
        <v>0</v>
      </c>
      <c r="I1655" s="548">
        <f t="shared" si="125"/>
        <v>0</v>
      </c>
      <c r="J1655" s="548"/>
      <c r="K1655" s="548">
        <f>K1657+K1658</f>
        <v>0</v>
      </c>
      <c r="L1655" s="548">
        <f>L1657+L1658</f>
        <v>0</v>
      </c>
    </row>
    <row r="1656" spans="1:12" s="214" customFormat="1">
      <c r="A1656" s="656"/>
      <c r="B1656" s="659"/>
      <c r="C1656" s="470"/>
      <c r="D1656" s="219" t="s">
        <v>71</v>
      </c>
      <c r="E1656" s="508"/>
      <c r="F1656" s="508"/>
      <c r="G1656" s="508"/>
      <c r="H1656" s="508">
        <f t="shared" si="126"/>
        <v>0</v>
      </c>
      <c r="I1656" s="508">
        <f t="shared" si="125"/>
        <v>0</v>
      </c>
      <c r="J1656" s="508"/>
      <c r="K1656" s="508"/>
      <c r="L1656" s="508"/>
    </row>
    <row r="1657" spans="1:12" s="214" customFormat="1">
      <c r="A1657" s="656"/>
      <c r="B1657" s="659"/>
      <c r="C1657" s="470"/>
      <c r="D1657" s="219" t="s">
        <v>61</v>
      </c>
      <c r="E1657" s="508"/>
      <c r="F1657" s="508"/>
      <c r="G1657" s="508"/>
      <c r="H1657" s="508">
        <f t="shared" si="126"/>
        <v>0</v>
      </c>
      <c r="I1657" s="508">
        <f t="shared" si="125"/>
        <v>0</v>
      </c>
      <c r="J1657" s="508"/>
      <c r="K1657" s="508"/>
      <c r="L1657" s="508"/>
    </row>
    <row r="1658" spans="1:12" s="214" customFormat="1">
      <c r="A1658" s="656"/>
      <c r="B1658" s="659"/>
      <c r="C1658" s="470"/>
      <c r="D1658" s="219" t="s">
        <v>62</v>
      </c>
      <c r="E1658" s="508"/>
      <c r="F1658" s="508"/>
      <c r="G1658" s="508"/>
      <c r="H1658" s="508">
        <f t="shared" si="126"/>
        <v>0</v>
      </c>
      <c r="I1658" s="508">
        <f t="shared" si="125"/>
        <v>0</v>
      </c>
      <c r="J1658" s="508"/>
      <c r="K1658" s="508"/>
      <c r="L1658" s="508"/>
    </row>
    <row r="1659" spans="1:12" s="214" customFormat="1" ht="14.25">
      <c r="A1659" s="656"/>
      <c r="B1659" s="659"/>
      <c r="C1659" s="470">
        <v>4262</v>
      </c>
      <c r="D1659" s="220" t="s">
        <v>288</v>
      </c>
      <c r="E1659" s="508"/>
      <c r="F1659" s="508"/>
      <c r="G1659" s="508"/>
      <c r="H1659" s="508">
        <f t="shared" si="126"/>
        <v>0</v>
      </c>
      <c r="I1659" s="508">
        <f t="shared" si="125"/>
        <v>0</v>
      </c>
      <c r="J1659" s="508"/>
      <c r="K1659" s="508"/>
      <c r="L1659" s="508"/>
    </row>
    <row r="1660" spans="1:12" s="214" customFormat="1" ht="14.25">
      <c r="A1660" s="656"/>
      <c r="B1660" s="659"/>
      <c r="C1660" s="470">
        <v>4264</v>
      </c>
      <c r="D1660" s="220" t="s">
        <v>287</v>
      </c>
      <c r="E1660" s="508"/>
      <c r="F1660" s="508"/>
      <c r="G1660" s="508"/>
      <c r="H1660" s="508">
        <f t="shared" si="126"/>
        <v>0</v>
      </c>
      <c r="I1660" s="508">
        <f t="shared" si="125"/>
        <v>0</v>
      </c>
      <c r="J1660" s="508"/>
      <c r="K1660" s="508"/>
      <c r="L1660" s="508"/>
    </row>
    <row r="1661" spans="1:12" s="214" customFormat="1" ht="22.5" customHeight="1">
      <c r="A1661" s="656"/>
      <c r="B1661" s="659"/>
      <c r="C1661" s="473">
        <v>4266</v>
      </c>
      <c r="D1661" s="454" t="s">
        <v>363</v>
      </c>
      <c r="E1661" s="508"/>
      <c r="F1661" s="508"/>
      <c r="G1661" s="508"/>
      <c r="H1661" s="508">
        <f t="shared" si="126"/>
        <v>0</v>
      </c>
      <c r="I1661" s="508">
        <f t="shared" si="125"/>
        <v>0</v>
      </c>
      <c r="J1661" s="508"/>
      <c r="K1661" s="508"/>
      <c r="L1661" s="508"/>
    </row>
    <row r="1662" spans="1:12" s="214" customFormat="1" ht="28.5">
      <c r="A1662" s="656"/>
      <c r="B1662" s="659"/>
      <c r="C1662" s="470">
        <v>4267</v>
      </c>
      <c r="D1662" s="220" t="s">
        <v>289</v>
      </c>
      <c r="E1662" s="508"/>
      <c r="F1662" s="508"/>
      <c r="G1662" s="508"/>
      <c r="H1662" s="508">
        <f t="shared" si="126"/>
        <v>0</v>
      </c>
      <c r="I1662" s="508">
        <f t="shared" si="125"/>
        <v>0</v>
      </c>
      <c r="J1662" s="508"/>
      <c r="K1662" s="508"/>
      <c r="L1662" s="508"/>
    </row>
    <row r="1663" spans="1:12" s="214" customFormat="1" ht="14.25">
      <c r="A1663" s="656"/>
      <c r="B1663" s="659"/>
      <c r="C1663" s="470">
        <v>4269</v>
      </c>
      <c r="D1663" s="220" t="s">
        <v>63</v>
      </c>
      <c r="E1663" s="508"/>
      <c r="F1663" s="508"/>
      <c r="G1663" s="508"/>
      <c r="H1663" s="508">
        <f t="shared" si="126"/>
        <v>0</v>
      </c>
      <c r="I1663" s="508">
        <f t="shared" si="125"/>
        <v>0</v>
      </c>
      <c r="J1663" s="508"/>
      <c r="K1663" s="508"/>
      <c r="L1663" s="508"/>
    </row>
    <row r="1664" spans="1:12" s="214" customFormat="1" ht="42.75">
      <c r="A1664" s="656"/>
      <c r="B1664" s="659"/>
      <c r="C1664" s="470">
        <v>4511</v>
      </c>
      <c r="D1664" s="218" t="s">
        <v>64</v>
      </c>
      <c r="E1664" s="508"/>
      <c r="F1664" s="508"/>
      <c r="G1664" s="508"/>
      <c r="H1664" s="508">
        <f t="shared" si="126"/>
        <v>0</v>
      </c>
      <c r="I1664" s="508">
        <f t="shared" si="125"/>
        <v>0</v>
      </c>
      <c r="J1664" s="508"/>
      <c r="K1664" s="508"/>
      <c r="L1664" s="508"/>
    </row>
    <row r="1665" spans="1:12" s="593" customFormat="1" ht="42.75">
      <c r="A1665" s="656"/>
      <c r="B1665" s="659"/>
      <c r="C1665" s="470">
        <v>4621</v>
      </c>
      <c r="D1665" s="218" t="s">
        <v>65</v>
      </c>
      <c r="E1665" s="508"/>
      <c r="F1665" s="508"/>
      <c r="G1665" s="508"/>
      <c r="H1665" s="508">
        <f t="shared" si="126"/>
        <v>0</v>
      </c>
      <c r="I1665" s="508">
        <f t="shared" si="125"/>
        <v>0</v>
      </c>
      <c r="J1665" s="550"/>
      <c r="K1665" s="508"/>
      <c r="L1665" s="508"/>
    </row>
    <row r="1666" spans="1:12" s="593" customFormat="1" ht="42.75">
      <c r="A1666" s="656"/>
      <c r="B1666" s="659"/>
      <c r="C1666" s="470">
        <v>4631</v>
      </c>
      <c r="D1666" s="218" t="s">
        <v>321</v>
      </c>
      <c r="E1666" s="508"/>
      <c r="F1666" s="508"/>
      <c r="G1666" s="508"/>
      <c r="H1666" s="508">
        <f t="shared" si="126"/>
        <v>0</v>
      </c>
      <c r="I1666" s="508">
        <f t="shared" si="125"/>
        <v>0</v>
      </c>
      <c r="J1666" s="550"/>
      <c r="K1666" s="508"/>
      <c r="L1666" s="508"/>
    </row>
    <row r="1667" spans="1:12" s="593" customFormat="1" ht="21.75" customHeight="1">
      <c r="A1667" s="656"/>
      <c r="B1667" s="659"/>
      <c r="C1667" s="470">
        <v>4632</v>
      </c>
      <c r="D1667" s="218" t="s">
        <v>231</v>
      </c>
      <c r="E1667" s="508"/>
      <c r="F1667" s="508"/>
      <c r="G1667" s="508"/>
      <c r="H1667" s="508">
        <f t="shared" si="126"/>
        <v>0</v>
      </c>
      <c r="I1667" s="508">
        <f t="shared" si="125"/>
        <v>0</v>
      </c>
      <c r="J1667" s="508"/>
      <c r="K1667" s="508"/>
      <c r="L1667" s="508"/>
    </row>
    <row r="1668" spans="1:12" s="593" customFormat="1" ht="48.75" customHeight="1">
      <c r="A1668" s="656"/>
      <c r="B1668" s="659"/>
      <c r="C1668" s="473">
        <v>4638</v>
      </c>
      <c r="D1668" s="454" t="s">
        <v>364</v>
      </c>
      <c r="E1668" s="508"/>
      <c r="F1668" s="508"/>
      <c r="G1668" s="508"/>
      <c r="H1668" s="508">
        <f t="shared" si="126"/>
        <v>0</v>
      </c>
      <c r="I1668" s="508">
        <f t="shared" si="125"/>
        <v>0</v>
      </c>
      <c r="J1668" s="508"/>
      <c r="K1668" s="508"/>
      <c r="L1668" s="508"/>
    </row>
    <row r="1669" spans="1:12" s="593" customFormat="1" ht="14.25">
      <c r="A1669" s="656"/>
      <c r="B1669" s="659"/>
      <c r="C1669" s="470" t="s">
        <v>327</v>
      </c>
      <c r="D1669" s="218" t="s">
        <v>328</v>
      </c>
      <c r="E1669" s="508"/>
      <c r="F1669" s="508"/>
      <c r="G1669" s="508"/>
      <c r="H1669" s="508">
        <f t="shared" si="126"/>
        <v>0</v>
      </c>
      <c r="I1669" s="508">
        <f t="shared" si="125"/>
        <v>0</v>
      </c>
      <c r="J1669" s="508"/>
      <c r="K1669" s="508"/>
      <c r="L1669" s="508"/>
    </row>
    <row r="1670" spans="1:12" s="593" customFormat="1" ht="14.25">
      <c r="A1670" s="656"/>
      <c r="B1670" s="659"/>
      <c r="C1670" s="470">
        <v>4729</v>
      </c>
      <c r="D1670" s="220" t="s">
        <v>66</v>
      </c>
      <c r="E1670" s="551"/>
      <c r="F1670" s="508">
        <v>3360</v>
      </c>
      <c r="G1670" s="508">
        <v>3600</v>
      </c>
      <c r="H1670" s="508">
        <f t="shared" si="126"/>
        <v>240</v>
      </c>
      <c r="I1670" s="508">
        <f t="shared" si="125"/>
        <v>3600</v>
      </c>
      <c r="J1670" s="551"/>
      <c r="K1670" s="508">
        <v>3600</v>
      </c>
      <c r="L1670" s="508">
        <v>3600</v>
      </c>
    </row>
    <row r="1671" spans="1:12" s="593" customFormat="1" ht="14.25">
      <c r="A1671" s="656"/>
      <c r="B1671" s="659"/>
      <c r="C1671" s="470">
        <v>4822</v>
      </c>
      <c r="D1671" s="220" t="s">
        <v>67</v>
      </c>
      <c r="E1671" s="551"/>
      <c r="F1671" s="551"/>
      <c r="G1671" s="508"/>
      <c r="H1671" s="508">
        <f t="shared" si="126"/>
        <v>0</v>
      </c>
      <c r="I1671" s="508">
        <f t="shared" si="125"/>
        <v>0</v>
      </c>
      <c r="J1671" s="551"/>
      <c r="K1671" s="551"/>
      <c r="L1671" s="551"/>
    </row>
    <row r="1672" spans="1:12" s="593" customFormat="1" ht="14.25">
      <c r="A1672" s="656"/>
      <c r="B1672" s="659"/>
      <c r="C1672" s="472">
        <v>4823</v>
      </c>
      <c r="D1672" s="426" t="s">
        <v>68</v>
      </c>
      <c r="E1672" s="548">
        <f>E1674+E1675+E1676</f>
        <v>0</v>
      </c>
      <c r="F1672" s="548">
        <f>F1674+F1675+F1676</f>
        <v>509.8</v>
      </c>
      <c r="G1672" s="548">
        <f>G1674+G1675+G1676</f>
        <v>662.79200000000003</v>
      </c>
      <c r="H1672" s="548">
        <f t="shared" si="126"/>
        <v>152.99200000000002</v>
      </c>
      <c r="I1672" s="548">
        <f t="shared" si="125"/>
        <v>662.79200000000003</v>
      </c>
      <c r="J1672" s="548"/>
      <c r="K1672" s="548">
        <f>K1674+K1675+K1676</f>
        <v>662.79200000000003</v>
      </c>
      <c r="L1672" s="548">
        <f>L1674+L1675+L1676</f>
        <v>662.79200000000003</v>
      </c>
    </row>
    <row r="1673" spans="1:12" s="593" customFormat="1" ht="14.25">
      <c r="A1673" s="656"/>
      <c r="B1673" s="659"/>
      <c r="C1673" s="470"/>
      <c r="D1673" s="219" t="s">
        <v>71</v>
      </c>
      <c r="E1673" s="551"/>
      <c r="F1673" s="551"/>
      <c r="G1673" s="508"/>
      <c r="H1673" s="508">
        <f t="shared" si="126"/>
        <v>0</v>
      </c>
      <c r="I1673" s="508">
        <f t="shared" si="125"/>
        <v>0</v>
      </c>
      <c r="J1673" s="551"/>
      <c r="K1673" s="551"/>
      <c r="L1673" s="551"/>
    </row>
    <row r="1674" spans="1:12" s="214" customFormat="1" ht="27">
      <c r="A1674" s="656"/>
      <c r="B1674" s="659"/>
      <c r="C1674" s="470"/>
      <c r="D1674" s="219" t="s">
        <v>230</v>
      </c>
      <c r="E1674" s="508"/>
      <c r="F1674" s="508">
        <v>11.600000000000001</v>
      </c>
      <c r="G1674" s="508">
        <v>11.600000000000001</v>
      </c>
      <c r="H1674" s="508">
        <f t="shared" si="126"/>
        <v>0</v>
      </c>
      <c r="I1674" s="508">
        <f t="shared" si="125"/>
        <v>11.600000000000001</v>
      </c>
      <c r="J1674" s="551"/>
      <c r="K1674" s="508">
        <v>11.600000000000001</v>
      </c>
      <c r="L1674" s="508">
        <v>11.600000000000001</v>
      </c>
    </row>
    <row r="1675" spans="1:12" ht="27.95" customHeight="1">
      <c r="A1675" s="656"/>
      <c r="B1675" s="659"/>
      <c r="C1675" s="470"/>
      <c r="D1675" s="219" t="s">
        <v>228</v>
      </c>
      <c r="E1675" s="508"/>
      <c r="F1675" s="508">
        <v>440</v>
      </c>
      <c r="G1675" s="508">
        <v>439.99200000000002</v>
      </c>
      <c r="H1675" s="508">
        <f t="shared" si="126"/>
        <v>-7.9999999999813554E-3</v>
      </c>
      <c r="I1675" s="508">
        <f t="shared" si="125"/>
        <v>439.99200000000002</v>
      </c>
      <c r="J1675" s="551"/>
      <c r="K1675" s="508">
        <v>439.99200000000002</v>
      </c>
      <c r="L1675" s="508">
        <v>439.99200000000002</v>
      </c>
    </row>
    <row r="1676" spans="1:12" ht="14.25">
      <c r="A1676" s="656"/>
      <c r="B1676" s="659"/>
      <c r="C1676" s="470"/>
      <c r="D1676" s="219" t="s">
        <v>229</v>
      </c>
      <c r="E1676" s="551"/>
      <c r="F1676" s="551">
        <v>58.2</v>
      </c>
      <c r="G1676" s="508">
        <v>211.2</v>
      </c>
      <c r="H1676" s="508">
        <f t="shared" si="126"/>
        <v>153</v>
      </c>
      <c r="I1676" s="508">
        <f t="shared" si="125"/>
        <v>211.2</v>
      </c>
      <c r="J1676" s="551"/>
      <c r="K1676" s="508">
        <v>211.2</v>
      </c>
      <c r="L1676" s="508">
        <v>211.2</v>
      </c>
    </row>
    <row r="1677" spans="1:12" ht="31.5" customHeight="1">
      <c r="A1677" s="656"/>
      <c r="B1677" s="659"/>
      <c r="C1677" s="473" t="s">
        <v>362</v>
      </c>
      <c r="D1677" s="454" t="s">
        <v>384</v>
      </c>
      <c r="E1677" s="551"/>
      <c r="F1677" s="551"/>
      <c r="G1677" s="508"/>
      <c r="H1677" s="508">
        <f t="shared" si="126"/>
        <v>0</v>
      </c>
      <c r="I1677" s="508">
        <f t="shared" si="125"/>
        <v>0</v>
      </c>
      <c r="J1677" s="551"/>
      <c r="K1677" s="551"/>
      <c r="L1677" s="551"/>
    </row>
    <row r="1678" spans="1:12" s="229" customFormat="1" ht="14.25">
      <c r="A1678" s="656"/>
      <c r="B1678" s="659"/>
      <c r="C1678" s="470">
        <v>4861</v>
      </c>
      <c r="D1678" s="220" t="s">
        <v>69</v>
      </c>
      <c r="E1678" s="551"/>
      <c r="F1678" s="551"/>
      <c r="G1678" s="508"/>
      <c r="H1678" s="508">
        <f t="shared" si="126"/>
        <v>0</v>
      </c>
      <c r="I1678" s="508">
        <f t="shared" si="125"/>
        <v>0</v>
      </c>
      <c r="J1678" s="551"/>
      <c r="K1678" s="551"/>
      <c r="L1678" s="551"/>
    </row>
    <row r="1679" spans="1:12" ht="14.25">
      <c r="A1679" s="657"/>
      <c r="B1679" s="660"/>
      <c r="C1679" s="470">
        <v>4891</v>
      </c>
      <c r="D1679" s="220" t="s">
        <v>70</v>
      </c>
      <c r="E1679" s="508"/>
      <c r="F1679" s="508"/>
      <c r="G1679" s="508"/>
      <c r="H1679" s="508">
        <f t="shared" si="126"/>
        <v>0</v>
      </c>
      <c r="I1679" s="508">
        <f t="shared" si="125"/>
        <v>0</v>
      </c>
      <c r="J1679" s="508"/>
      <c r="K1679" s="508"/>
      <c r="L1679" s="508"/>
    </row>
    <row r="1680" spans="1:12" s="25" customFormat="1" ht="28.5">
      <c r="A1680" s="651" t="s">
        <v>378</v>
      </c>
      <c r="B1680" s="651"/>
      <c r="C1680" s="230"/>
      <c r="D1680" s="34" t="s">
        <v>72</v>
      </c>
      <c r="E1680" s="552">
        <f>SUM(E1682:E1689)</f>
        <v>0</v>
      </c>
      <c r="F1680" s="552">
        <f>SUM(F1682:F1689)</f>
        <v>0</v>
      </c>
      <c r="G1680" s="552">
        <f>SUM(G1682:G1689)</f>
        <v>0</v>
      </c>
      <c r="H1680" s="552">
        <f t="shared" si="126"/>
        <v>0</v>
      </c>
      <c r="I1680" s="552">
        <f>+I1686+I1687+I1688+I1689</f>
        <v>0</v>
      </c>
      <c r="J1680" s="552"/>
      <c r="K1680" s="552">
        <f>SUM(K1682:K1689)</f>
        <v>0</v>
      </c>
      <c r="L1680" s="552">
        <f>SUM(L1682:L1689)</f>
        <v>0</v>
      </c>
    </row>
    <row r="1681" spans="1:12" s="18" customFormat="1" ht="23.25" customHeight="1">
      <c r="A1681" s="592" t="s">
        <v>379</v>
      </c>
      <c r="B1681" s="597" t="s">
        <v>380</v>
      </c>
      <c r="C1681" s="231"/>
      <c r="D1681" s="15" t="s">
        <v>71</v>
      </c>
      <c r="E1681" s="553"/>
      <c r="F1681" s="553"/>
      <c r="G1681" s="553"/>
      <c r="H1681" s="553">
        <f t="shared" si="126"/>
        <v>0</v>
      </c>
      <c r="I1681" s="349">
        <f t="shared" ref="I1681:I1689" si="127">G1681-E1681</f>
        <v>0</v>
      </c>
      <c r="J1681" s="553"/>
      <c r="K1681" s="553"/>
      <c r="L1681" s="553"/>
    </row>
    <row r="1682" spans="1:12" s="18" customFormat="1" ht="28.5">
      <c r="A1682" s="652">
        <v>1080</v>
      </c>
      <c r="B1682" s="652">
        <v>11020</v>
      </c>
      <c r="C1682" s="231">
        <v>5111</v>
      </c>
      <c r="D1682" s="16" t="s">
        <v>424</v>
      </c>
      <c r="E1682" s="553"/>
      <c r="F1682" s="553"/>
      <c r="G1682" s="553"/>
      <c r="H1682" s="349">
        <f t="shared" si="126"/>
        <v>0</v>
      </c>
      <c r="I1682" s="349">
        <f t="shared" si="127"/>
        <v>0</v>
      </c>
      <c r="J1682" s="553"/>
      <c r="K1682" s="553"/>
      <c r="L1682" s="553"/>
    </row>
    <row r="1683" spans="1:12" s="18" customFormat="1" ht="28.5">
      <c r="A1683" s="653"/>
      <c r="B1683" s="653"/>
      <c r="C1683" s="231">
        <v>5112</v>
      </c>
      <c r="D1683" s="16" t="s">
        <v>425</v>
      </c>
      <c r="E1683" s="553"/>
      <c r="F1683" s="553"/>
      <c r="G1683" s="553"/>
      <c r="H1683" s="349">
        <f t="shared" si="126"/>
        <v>0</v>
      </c>
      <c r="I1683" s="349">
        <f t="shared" si="127"/>
        <v>0</v>
      </c>
      <c r="J1683" s="553"/>
      <c r="K1683" s="553"/>
      <c r="L1683" s="553"/>
    </row>
    <row r="1684" spans="1:12" s="18" customFormat="1" ht="13.5" customHeight="1">
      <c r="A1684" s="653"/>
      <c r="B1684" s="653"/>
      <c r="C1684" s="231" t="s">
        <v>426</v>
      </c>
      <c r="D1684" s="16" t="s">
        <v>421</v>
      </c>
      <c r="E1684" s="553"/>
      <c r="F1684" s="553"/>
      <c r="G1684" s="553"/>
      <c r="H1684" s="349">
        <f t="shared" si="126"/>
        <v>0</v>
      </c>
      <c r="I1684" s="349">
        <f t="shared" si="127"/>
        <v>0</v>
      </c>
      <c r="J1684" s="553"/>
      <c r="K1684" s="553"/>
      <c r="L1684" s="553"/>
    </row>
    <row r="1685" spans="1:12" s="18" customFormat="1" ht="14.25">
      <c r="A1685" s="653"/>
      <c r="B1685" s="653"/>
      <c r="C1685" s="231">
        <v>5121</v>
      </c>
      <c r="D1685" s="218" t="s">
        <v>73</v>
      </c>
      <c r="E1685" s="553"/>
      <c r="F1685" s="553"/>
      <c r="G1685" s="553"/>
      <c r="H1685" s="349">
        <f t="shared" si="126"/>
        <v>0</v>
      </c>
      <c r="I1685" s="349">
        <f t="shared" si="127"/>
        <v>0</v>
      </c>
      <c r="J1685" s="553"/>
      <c r="K1685" s="553"/>
      <c r="L1685" s="553"/>
    </row>
    <row r="1686" spans="1:12" s="31" customFormat="1" ht="15.75" customHeight="1">
      <c r="A1686" s="653"/>
      <c r="B1686" s="653"/>
      <c r="C1686" s="208">
        <v>5122</v>
      </c>
      <c r="D1686" s="19" t="s">
        <v>74</v>
      </c>
      <c r="E1686" s="554"/>
      <c r="F1686" s="554"/>
      <c r="G1686" s="349"/>
      <c r="H1686" s="349">
        <f t="shared" si="126"/>
        <v>0</v>
      </c>
      <c r="I1686" s="349">
        <f t="shared" si="127"/>
        <v>0</v>
      </c>
      <c r="J1686" s="554"/>
      <c r="K1686" s="349"/>
      <c r="L1686" s="349"/>
    </row>
    <row r="1687" spans="1:12" s="31" customFormat="1" ht="15.75" customHeight="1">
      <c r="A1687" s="653"/>
      <c r="B1687" s="653"/>
      <c r="C1687" s="208">
        <v>5129</v>
      </c>
      <c r="D1687" s="19" t="s">
        <v>75</v>
      </c>
      <c r="E1687" s="554"/>
      <c r="F1687" s="554"/>
      <c r="G1687" s="349"/>
      <c r="H1687" s="349">
        <f t="shared" si="126"/>
        <v>0</v>
      </c>
      <c r="I1687" s="349">
        <f t="shared" si="127"/>
        <v>0</v>
      </c>
      <c r="J1687" s="554"/>
      <c r="K1687" s="349"/>
      <c r="L1687" s="349"/>
    </row>
    <row r="1688" spans="1:12" s="31" customFormat="1" ht="14.25">
      <c r="A1688" s="653"/>
      <c r="B1688" s="653"/>
      <c r="C1688" s="208">
        <v>5132</v>
      </c>
      <c r="D1688" s="19" t="s">
        <v>76</v>
      </c>
      <c r="E1688" s="554"/>
      <c r="F1688" s="554"/>
      <c r="G1688" s="349"/>
      <c r="H1688" s="349">
        <f t="shared" si="126"/>
        <v>0</v>
      </c>
      <c r="I1688" s="349">
        <f t="shared" si="127"/>
        <v>0</v>
      </c>
      <c r="J1688" s="554"/>
      <c r="K1688" s="349"/>
      <c r="L1688" s="349"/>
    </row>
    <row r="1689" spans="1:12" s="31" customFormat="1" ht="15.75" customHeight="1">
      <c r="A1689" s="654"/>
      <c r="B1689" s="654"/>
      <c r="C1689" s="208" t="s">
        <v>427</v>
      </c>
      <c r="D1689" s="19" t="s">
        <v>428</v>
      </c>
      <c r="E1689" s="554"/>
      <c r="F1689" s="554"/>
      <c r="G1689" s="349"/>
      <c r="H1689" s="349">
        <f t="shared" si="126"/>
        <v>0</v>
      </c>
      <c r="I1689" s="349">
        <f t="shared" si="127"/>
        <v>0</v>
      </c>
      <c r="J1689" s="554"/>
      <c r="K1689" s="349"/>
      <c r="L1689" s="349"/>
    </row>
    <row r="1690" spans="1:12" ht="14.25">
      <c r="A1690" s="655" t="s">
        <v>420</v>
      </c>
      <c r="B1690" s="658" t="s">
        <v>526</v>
      </c>
      <c r="C1690" s="464"/>
      <c r="D1690" s="218" t="s">
        <v>232</v>
      </c>
      <c r="E1690" s="510"/>
      <c r="F1690" s="510"/>
      <c r="G1690" s="510"/>
      <c r="H1690" s="510">
        <f>+G1690-F1690</f>
        <v>0</v>
      </c>
      <c r="I1690" s="510">
        <f>G1690-E1690</f>
        <v>0</v>
      </c>
      <c r="J1690" s="510"/>
      <c r="K1690" s="510"/>
      <c r="L1690" s="510"/>
    </row>
    <row r="1691" spans="1:12">
      <c r="A1691" s="656"/>
      <c r="B1691" s="659"/>
      <c r="C1691" s="560"/>
      <c r="D1691" s="219"/>
      <c r="E1691" s="509"/>
      <c r="F1691" s="509"/>
      <c r="G1691" s="509"/>
      <c r="H1691" s="509">
        <f>+G1691-F1691</f>
        <v>0</v>
      </c>
      <c r="I1691" s="509">
        <f>G1691-E1691</f>
        <v>0</v>
      </c>
      <c r="J1691" s="509"/>
      <c r="K1691" s="509"/>
      <c r="L1691" s="509"/>
    </row>
    <row r="1692" spans="1:12" ht="28.5">
      <c r="A1692" s="656"/>
      <c r="B1692" s="659"/>
      <c r="C1692" s="560"/>
      <c r="D1692" s="220" t="s">
        <v>31</v>
      </c>
      <c r="E1692" s="509"/>
      <c r="F1692" s="509"/>
      <c r="G1692" s="509"/>
      <c r="H1692" s="509">
        <f>+G1692-F1692</f>
        <v>0</v>
      </c>
      <c r="I1692" s="509">
        <f>G1692-E1692</f>
        <v>0</v>
      </c>
      <c r="J1692" s="509"/>
      <c r="K1692" s="509"/>
      <c r="L1692" s="509"/>
    </row>
    <row r="1693" spans="1:12">
      <c r="A1693" s="656"/>
      <c r="B1693" s="659"/>
      <c r="C1693" s="560"/>
      <c r="D1693" s="219"/>
      <c r="E1693" s="509"/>
      <c r="F1693" s="509"/>
      <c r="G1693" s="509"/>
      <c r="H1693" s="509">
        <f>+G1693-F1693</f>
        <v>0</v>
      </c>
      <c r="I1693" s="509">
        <f>G1693-E1693</f>
        <v>0</v>
      </c>
      <c r="J1693" s="509"/>
      <c r="K1693" s="509"/>
      <c r="L1693" s="509"/>
    </row>
    <row r="1694" spans="1:12" ht="14.25">
      <c r="A1694" s="656"/>
      <c r="B1694" s="659"/>
      <c r="C1694" s="466"/>
      <c r="D1694" s="228" t="s">
        <v>32</v>
      </c>
      <c r="E1694" s="547">
        <f>+E1696+E1760</f>
        <v>2285.1999999999998</v>
      </c>
      <c r="F1694" s="547">
        <f>+F1696+F1760</f>
        <v>5910</v>
      </c>
      <c r="G1694" s="547">
        <f>+G1696+G1760</f>
        <v>5910</v>
      </c>
      <c r="H1694" s="547">
        <f>+G1694-F1694</f>
        <v>0</v>
      </c>
      <c r="I1694" s="547">
        <f>G1694-E1694</f>
        <v>3624.8</v>
      </c>
      <c r="J1694" s="547"/>
      <c r="K1694" s="547">
        <f>+K1696+K1760</f>
        <v>5910</v>
      </c>
      <c r="L1694" s="547">
        <f>+L1696+L1760</f>
        <v>5910</v>
      </c>
    </row>
    <row r="1695" spans="1:12" ht="14.25">
      <c r="A1695" s="656"/>
      <c r="B1695" s="659"/>
      <c r="C1695" s="467"/>
      <c r="D1695" s="15" t="s">
        <v>330</v>
      </c>
      <c r="E1695" s="509"/>
      <c r="F1695" s="509"/>
      <c r="G1695" s="509"/>
      <c r="H1695" s="547"/>
      <c r="I1695" s="547"/>
      <c r="J1695" s="509"/>
      <c r="K1695" s="509"/>
      <c r="L1695" s="509"/>
    </row>
    <row r="1696" spans="1:12" ht="14.25">
      <c r="A1696" s="656"/>
      <c r="B1696" s="659"/>
      <c r="C1696" s="468"/>
      <c r="D1696" s="221" t="s">
        <v>35</v>
      </c>
      <c r="E1696" s="547">
        <f>E1698+SUM(E1704:E1759)-E1704-E1709-E1717-E1731-E1735-E1752</f>
        <v>2285.1999999999998</v>
      </c>
      <c r="F1696" s="547">
        <f>F1698+SUM(F1704:F1759)-F1704-F1709-F1717-F1731-F1735-F1752</f>
        <v>5910</v>
      </c>
      <c r="G1696" s="547">
        <f>G1698+SUM(G1704:G1759)-G1704-G1709-G1717-G1731-G1735-G1752</f>
        <v>5910</v>
      </c>
      <c r="H1696" s="547">
        <f>+G1696-F1696</f>
        <v>0</v>
      </c>
      <c r="I1696" s="547">
        <f t="shared" ref="I1696:I1759" si="128">G1696-E1696</f>
        <v>3624.8</v>
      </c>
      <c r="J1696" s="547"/>
      <c r="K1696" s="547">
        <f>K1698+SUM(K1704:K1759)-K1704-K1709-K1717-K1731-K1735-K1752</f>
        <v>5910</v>
      </c>
      <c r="L1696" s="547">
        <f>L1698+SUM(L1704:L1759)-L1704-L1709-L1717-L1731-L1735-L1752</f>
        <v>5910</v>
      </c>
    </row>
    <row r="1697" spans="1:12">
      <c r="A1697" s="656"/>
      <c r="B1697" s="659"/>
      <c r="C1697" s="464"/>
      <c r="D1697" s="219" t="s">
        <v>71</v>
      </c>
      <c r="E1697" s="510"/>
      <c r="F1697" s="510"/>
      <c r="G1697" s="509"/>
      <c r="H1697" s="509">
        <f t="shared" ref="H1697:H1769" si="129">+G1697-F1697</f>
        <v>0</v>
      </c>
      <c r="I1697" s="510">
        <f t="shared" si="128"/>
        <v>0</v>
      </c>
      <c r="J1697" s="510"/>
      <c r="K1697" s="510"/>
      <c r="L1697" s="510"/>
    </row>
    <row r="1698" spans="1:12" ht="14.25">
      <c r="A1698" s="656"/>
      <c r="B1698" s="659"/>
      <c r="C1698" s="469"/>
      <c r="D1698" s="426" t="s">
        <v>408</v>
      </c>
      <c r="E1698" s="548">
        <f>SUM(E1700:E1702)</f>
        <v>0</v>
      </c>
      <c r="F1698" s="548">
        <f>SUM(F1700:F1702)</f>
        <v>0</v>
      </c>
      <c r="G1698" s="548">
        <f>SUM(G1700:G1702)</f>
        <v>0</v>
      </c>
      <c r="H1698" s="548">
        <f t="shared" si="129"/>
        <v>0</v>
      </c>
      <c r="I1698" s="548">
        <f t="shared" si="128"/>
        <v>0</v>
      </c>
      <c r="J1698" s="548"/>
      <c r="K1698" s="548">
        <f>SUM(K1700:K1702)</f>
        <v>0</v>
      </c>
      <c r="L1698" s="548">
        <f>SUM(L1700:L1702)</f>
        <v>0</v>
      </c>
    </row>
    <row r="1699" spans="1:12">
      <c r="A1699" s="656"/>
      <c r="B1699" s="659"/>
      <c r="C1699" s="464"/>
      <c r="D1699" s="219" t="s">
        <v>71</v>
      </c>
      <c r="E1699" s="510"/>
      <c r="F1699" s="510"/>
      <c r="G1699" s="509"/>
      <c r="H1699" s="509">
        <f t="shared" si="129"/>
        <v>0</v>
      </c>
      <c r="I1699" s="510">
        <f t="shared" si="128"/>
        <v>0</v>
      </c>
      <c r="J1699" s="510"/>
      <c r="K1699" s="510"/>
      <c r="L1699" s="510"/>
    </row>
    <row r="1700" spans="1:12" ht="28.5">
      <c r="A1700" s="656"/>
      <c r="B1700" s="659"/>
      <c r="C1700" s="470" t="s">
        <v>224</v>
      </c>
      <c r="D1700" s="222" t="s">
        <v>36</v>
      </c>
      <c r="E1700" s="510"/>
      <c r="F1700" s="510"/>
      <c r="G1700" s="510"/>
      <c r="H1700" s="510">
        <f t="shared" si="129"/>
        <v>0</v>
      </c>
      <c r="I1700" s="510">
        <f t="shared" si="128"/>
        <v>0</v>
      </c>
      <c r="J1700" s="510"/>
      <c r="K1700" s="510"/>
      <c r="L1700" s="510"/>
    </row>
    <row r="1701" spans="1:12" ht="28.5">
      <c r="A1701" s="656"/>
      <c r="B1701" s="659"/>
      <c r="C1701" s="470" t="s">
        <v>225</v>
      </c>
      <c r="D1701" s="223" t="s">
        <v>37</v>
      </c>
      <c r="E1701" s="510"/>
      <c r="F1701" s="510"/>
      <c r="G1701" s="510"/>
      <c r="H1701" s="510">
        <f t="shared" si="129"/>
        <v>0</v>
      </c>
      <c r="I1701" s="510">
        <f t="shared" si="128"/>
        <v>0</v>
      </c>
      <c r="J1701" s="510"/>
      <c r="K1701" s="510"/>
      <c r="L1701" s="510"/>
    </row>
    <row r="1702" spans="1:12" ht="42.75">
      <c r="A1702" s="656"/>
      <c r="B1702" s="659"/>
      <c r="C1702" s="470" t="s">
        <v>226</v>
      </c>
      <c r="D1702" s="223" t="s">
        <v>38</v>
      </c>
      <c r="E1702" s="510"/>
      <c r="F1702" s="510"/>
      <c r="G1702" s="510"/>
      <c r="H1702" s="510">
        <f t="shared" si="129"/>
        <v>0</v>
      </c>
      <c r="I1702" s="510">
        <f t="shared" si="128"/>
        <v>0</v>
      </c>
      <c r="J1702" s="510"/>
      <c r="K1702" s="510"/>
      <c r="L1702" s="510"/>
    </row>
    <row r="1703" spans="1:12" ht="14.25">
      <c r="A1703" s="656"/>
      <c r="B1703" s="659"/>
      <c r="C1703" s="471"/>
      <c r="D1703" s="427"/>
      <c r="E1703" s="511"/>
      <c r="F1703" s="511"/>
      <c r="G1703" s="511"/>
      <c r="H1703" s="511">
        <f t="shared" si="129"/>
        <v>0</v>
      </c>
      <c r="I1703" s="511">
        <f t="shared" si="128"/>
        <v>0</v>
      </c>
      <c r="J1703" s="511"/>
      <c r="K1703" s="511"/>
      <c r="L1703" s="511"/>
    </row>
    <row r="1704" spans="1:12" ht="14.25">
      <c r="A1704" s="656"/>
      <c r="B1704" s="659"/>
      <c r="C1704" s="472">
        <v>4212</v>
      </c>
      <c r="D1704" s="426" t="s">
        <v>39</v>
      </c>
      <c r="E1704" s="548">
        <f>E1706+E1707+E1708</f>
        <v>0</v>
      </c>
      <c r="F1704" s="548">
        <f>F1706+F1707+F1708</f>
        <v>0</v>
      </c>
      <c r="G1704" s="548">
        <f>G1706+G1707+G1708</f>
        <v>0</v>
      </c>
      <c r="H1704" s="548">
        <f t="shared" si="129"/>
        <v>0</v>
      </c>
      <c r="I1704" s="548">
        <f t="shared" si="128"/>
        <v>0</v>
      </c>
      <c r="J1704" s="548"/>
      <c r="K1704" s="548">
        <f>K1706+K1707+K1708</f>
        <v>0</v>
      </c>
      <c r="L1704" s="548">
        <f>L1706+L1707+L1708</f>
        <v>0</v>
      </c>
    </row>
    <row r="1705" spans="1:12">
      <c r="A1705" s="656"/>
      <c r="B1705" s="659"/>
      <c r="C1705" s="470"/>
      <c r="D1705" s="219" t="s">
        <v>71</v>
      </c>
      <c r="E1705" s="508"/>
      <c r="F1705" s="508"/>
      <c r="G1705" s="508"/>
      <c r="H1705" s="508">
        <f t="shared" si="129"/>
        <v>0</v>
      </c>
      <c r="I1705" s="508">
        <f t="shared" si="128"/>
        <v>0</v>
      </c>
      <c r="J1705" s="508"/>
      <c r="K1705" s="508"/>
      <c r="L1705" s="508"/>
    </row>
    <row r="1706" spans="1:12">
      <c r="A1706" s="656"/>
      <c r="B1706" s="659"/>
      <c r="C1706" s="470"/>
      <c r="D1706" s="219" t="s">
        <v>39</v>
      </c>
      <c r="E1706" s="508"/>
      <c r="F1706" s="508"/>
      <c r="G1706" s="508"/>
      <c r="H1706" s="508">
        <f t="shared" si="129"/>
        <v>0</v>
      </c>
      <c r="I1706" s="508">
        <f t="shared" si="128"/>
        <v>0</v>
      </c>
      <c r="J1706" s="508"/>
      <c r="K1706" s="508"/>
      <c r="L1706" s="508"/>
    </row>
    <row r="1707" spans="1:12" ht="27">
      <c r="A1707" s="656"/>
      <c r="B1707" s="659"/>
      <c r="C1707" s="470"/>
      <c r="D1707" s="219" t="s">
        <v>233</v>
      </c>
      <c r="E1707" s="508"/>
      <c r="F1707" s="508"/>
      <c r="G1707" s="508"/>
      <c r="H1707" s="508">
        <f t="shared" si="129"/>
        <v>0</v>
      </c>
      <c r="I1707" s="508">
        <f t="shared" si="128"/>
        <v>0</v>
      </c>
      <c r="J1707" s="508"/>
      <c r="K1707" s="508"/>
      <c r="L1707" s="508"/>
    </row>
    <row r="1708" spans="1:12">
      <c r="A1708" s="656"/>
      <c r="B1708" s="659"/>
      <c r="C1708" s="470"/>
      <c r="D1708" s="219" t="s">
        <v>332</v>
      </c>
      <c r="E1708" s="508"/>
      <c r="F1708" s="508"/>
      <c r="G1708" s="508"/>
      <c r="H1708" s="508">
        <f t="shared" si="129"/>
        <v>0</v>
      </c>
      <c r="I1708" s="508">
        <f t="shared" si="128"/>
        <v>0</v>
      </c>
      <c r="J1708" s="508"/>
      <c r="K1708" s="508"/>
      <c r="L1708" s="508"/>
    </row>
    <row r="1709" spans="1:12" ht="14.25">
      <c r="A1709" s="656"/>
      <c r="B1709" s="659"/>
      <c r="C1709" s="472">
        <v>4213</v>
      </c>
      <c r="D1709" s="426" t="s">
        <v>40</v>
      </c>
      <c r="E1709" s="548">
        <f>E1711+E1712</f>
        <v>0</v>
      </c>
      <c r="F1709" s="548">
        <f>F1711+F1712</f>
        <v>0</v>
      </c>
      <c r="G1709" s="548">
        <f>G1711+G1712</f>
        <v>0</v>
      </c>
      <c r="H1709" s="548">
        <f t="shared" si="129"/>
        <v>0</v>
      </c>
      <c r="I1709" s="548">
        <f t="shared" si="128"/>
        <v>0</v>
      </c>
      <c r="J1709" s="548"/>
      <c r="K1709" s="548">
        <f>K1711+K1712</f>
        <v>0</v>
      </c>
      <c r="L1709" s="548">
        <f>L1711+L1712</f>
        <v>0</v>
      </c>
    </row>
    <row r="1710" spans="1:12">
      <c r="A1710" s="656"/>
      <c r="B1710" s="659"/>
      <c r="C1710" s="470"/>
      <c r="D1710" s="219" t="s">
        <v>71</v>
      </c>
      <c r="E1710" s="508"/>
      <c r="F1710" s="508"/>
      <c r="G1710" s="508"/>
      <c r="H1710" s="508">
        <f t="shared" si="129"/>
        <v>0</v>
      </c>
      <c r="I1710" s="508">
        <f t="shared" si="128"/>
        <v>0</v>
      </c>
      <c r="J1710" s="508"/>
      <c r="K1710" s="508"/>
      <c r="L1710" s="508"/>
    </row>
    <row r="1711" spans="1:12" ht="27">
      <c r="A1711" s="656"/>
      <c r="B1711" s="659"/>
      <c r="C1711" s="470"/>
      <c r="D1711" s="225" t="s">
        <v>41</v>
      </c>
      <c r="E1711" s="508"/>
      <c r="F1711" s="508"/>
      <c r="G1711" s="508"/>
      <c r="H1711" s="508">
        <f t="shared" si="129"/>
        <v>0</v>
      </c>
      <c r="I1711" s="508">
        <f t="shared" si="128"/>
        <v>0</v>
      </c>
      <c r="J1711" s="508"/>
      <c r="K1711" s="508"/>
      <c r="L1711" s="508"/>
    </row>
    <row r="1712" spans="1:12" ht="27">
      <c r="A1712" s="656"/>
      <c r="B1712" s="659"/>
      <c r="C1712" s="470"/>
      <c r="D1712" s="225" t="s">
        <v>227</v>
      </c>
      <c r="E1712" s="508"/>
      <c r="F1712" s="508"/>
      <c r="G1712" s="508"/>
      <c r="H1712" s="508">
        <f t="shared" si="129"/>
        <v>0</v>
      </c>
      <c r="I1712" s="508">
        <f t="shared" si="128"/>
        <v>0</v>
      </c>
      <c r="J1712" s="508"/>
      <c r="K1712" s="508"/>
      <c r="L1712" s="508"/>
    </row>
    <row r="1713" spans="1:12" ht="14.25">
      <c r="A1713" s="656"/>
      <c r="B1713" s="659"/>
      <c r="C1713" s="470">
        <v>4214</v>
      </c>
      <c r="D1713" s="224" t="s">
        <v>42</v>
      </c>
      <c r="E1713" s="508"/>
      <c r="F1713" s="508"/>
      <c r="G1713" s="508"/>
      <c r="H1713" s="508">
        <f t="shared" si="129"/>
        <v>0</v>
      </c>
      <c r="I1713" s="508">
        <f t="shared" si="128"/>
        <v>0</v>
      </c>
      <c r="J1713" s="508"/>
      <c r="K1713" s="508"/>
      <c r="L1713" s="508"/>
    </row>
    <row r="1714" spans="1:12" ht="14.25">
      <c r="A1714" s="656"/>
      <c r="B1714" s="659"/>
      <c r="C1714" s="470">
        <v>4215</v>
      </c>
      <c r="D1714" s="224" t="s">
        <v>43</v>
      </c>
      <c r="E1714" s="508"/>
      <c r="F1714" s="508"/>
      <c r="G1714" s="508"/>
      <c r="H1714" s="508">
        <f t="shared" si="129"/>
        <v>0</v>
      </c>
      <c r="I1714" s="508">
        <f t="shared" si="128"/>
        <v>0</v>
      </c>
      <c r="J1714" s="508"/>
      <c r="K1714" s="508"/>
      <c r="L1714" s="508"/>
    </row>
    <row r="1715" spans="1:12" ht="28.5">
      <c r="A1715" s="656"/>
      <c r="B1715" s="659"/>
      <c r="C1715" s="470">
        <v>4216</v>
      </c>
      <c r="D1715" s="224" t="s">
        <v>44</v>
      </c>
      <c r="E1715" s="508"/>
      <c r="F1715" s="508"/>
      <c r="G1715" s="508"/>
      <c r="H1715" s="508">
        <f t="shared" si="129"/>
        <v>0</v>
      </c>
      <c r="I1715" s="508">
        <f t="shared" si="128"/>
        <v>0</v>
      </c>
      <c r="J1715" s="508"/>
      <c r="K1715" s="508"/>
      <c r="L1715" s="508"/>
    </row>
    <row r="1716" spans="1:12" ht="14.25">
      <c r="A1716" s="656"/>
      <c r="B1716" s="659"/>
      <c r="C1716" s="470">
        <v>4217</v>
      </c>
      <c r="D1716" s="224" t="s">
        <v>45</v>
      </c>
      <c r="E1716" s="508"/>
      <c r="F1716" s="508"/>
      <c r="G1716" s="508"/>
      <c r="H1716" s="508">
        <f t="shared" si="129"/>
        <v>0</v>
      </c>
      <c r="I1716" s="508">
        <f t="shared" si="128"/>
        <v>0</v>
      </c>
      <c r="J1716" s="508"/>
      <c r="K1716" s="508"/>
      <c r="L1716" s="508"/>
    </row>
    <row r="1717" spans="1:12" ht="28.5">
      <c r="A1717" s="656"/>
      <c r="B1717" s="659"/>
      <c r="C1717" s="472"/>
      <c r="D1717" s="426" t="s">
        <v>356</v>
      </c>
      <c r="E1717" s="548">
        <f>E1719+E1720</f>
        <v>0</v>
      </c>
      <c r="F1717" s="548">
        <f>F1719+F1720</f>
        <v>0</v>
      </c>
      <c r="G1717" s="548">
        <f>G1719+G1720</f>
        <v>0</v>
      </c>
      <c r="H1717" s="548">
        <f t="shared" si="129"/>
        <v>0</v>
      </c>
      <c r="I1717" s="548">
        <f t="shared" si="128"/>
        <v>0</v>
      </c>
      <c r="J1717" s="548"/>
      <c r="K1717" s="548">
        <f>K1719+K1720</f>
        <v>0</v>
      </c>
      <c r="L1717" s="548">
        <f>L1719+L1720</f>
        <v>0</v>
      </c>
    </row>
    <row r="1718" spans="1:12">
      <c r="A1718" s="656"/>
      <c r="B1718" s="659"/>
      <c r="C1718" s="470"/>
      <c r="D1718" s="219" t="s">
        <v>71</v>
      </c>
      <c r="E1718" s="509"/>
      <c r="F1718" s="509"/>
      <c r="G1718" s="509"/>
      <c r="H1718" s="509">
        <f t="shared" si="129"/>
        <v>0</v>
      </c>
      <c r="I1718" s="509">
        <f t="shared" si="128"/>
        <v>0</v>
      </c>
      <c r="J1718" s="509"/>
      <c r="K1718" s="509"/>
      <c r="L1718" s="509"/>
    </row>
    <row r="1719" spans="1:12">
      <c r="A1719" s="656"/>
      <c r="B1719" s="659"/>
      <c r="C1719" s="470">
        <v>4221</v>
      </c>
      <c r="D1719" s="219" t="s">
        <v>46</v>
      </c>
      <c r="E1719" s="509"/>
      <c r="F1719" s="509"/>
      <c r="G1719" s="509"/>
      <c r="H1719" s="509">
        <f t="shared" si="129"/>
        <v>0</v>
      </c>
      <c r="I1719" s="509">
        <f t="shared" si="128"/>
        <v>0</v>
      </c>
      <c r="J1719" s="509"/>
      <c r="K1719" s="509"/>
      <c r="L1719" s="509"/>
    </row>
    <row r="1720" spans="1:12" ht="27">
      <c r="A1720" s="656"/>
      <c r="B1720" s="659"/>
      <c r="C1720" s="470">
        <v>4222</v>
      </c>
      <c r="D1720" s="219" t="s">
        <v>47</v>
      </c>
      <c r="E1720" s="509"/>
      <c r="F1720" s="509"/>
      <c r="G1720" s="509"/>
      <c r="H1720" s="509">
        <f t="shared" si="129"/>
        <v>0</v>
      </c>
      <c r="I1720" s="509">
        <f t="shared" si="128"/>
        <v>0</v>
      </c>
      <c r="J1720" s="509"/>
      <c r="K1720" s="509"/>
      <c r="L1720" s="509"/>
    </row>
    <row r="1721" spans="1:12" ht="14.25">
      <c r="A1721" s="656"/>
      <c r="B1721" s="659"/>
      <c r="C1721" s="470">
        <v>4231</v>
      </c>
      <c r="D1721" s="220" t="s">
        <v>48</v>
      </c>
      <c r="E1721" s="509"/>
      <c r="F1721" s="509"/>
      <c r="G1721" s="509"/>
      <c r="H1721" s="509">
        <f t="shared" si="129"/>
        <v>0</v>
      </c>
      <c r="I1721" s="509">
        <f t="shared" si="128"/>
        <v>0</v>
      </c>
      <c r="J1721" s="509"/>
      <c r="K1721" s="509"/>
      <c r="L1721" s="509"/>
    </row>
    <row r="1722" spans="1:12" ht="16.5">
      <c r="A1722" s="656"/>
      <c r="B1722" s="659"/>
      <c r="C1722" s="470">
        <v>4232</v>
      </c>
      <c r="D1722" s="220" t="s">
        <v>49</v>
      </c>
      <c r="E1722" s="509"/>
      <c r="F1722" s="509"/>
      <c r="G1722" s="509"/>
      <c r="H1722" s="509">
        <f t="shared" si="129"/>
        <v>0</v>
      </c>
      <c r="I1722" s="509">
        <f t="shared" si="128"/>
        <v>0</v>
      </c>
      <c r="J1722" s="549"/>
      <c r="K1722" s="509"/>
      <c r="L1722" s="509"/>
    </row>
    <row r="1723" spans="1:12" ht="28.5">
      <c r="A1723" s="656"/>
      <c r="B1723" s="659"/>
      <c r="C1723" s="470">
        <v>4233</v>
      </c>
      <c r="D1723" s="220" t="s">
        <v>322</v>
      </c>
      <c r="E1723" s="509"/>
      <c r="F1723" s="509"/>
      <c r="G1723" s="509"/>
      <c r="H1723" s="509">
        <f t="shared" si="129"/>
        <v>0</v>
      </c>
      <c r="I1723" s="509">
        <f t="shared" si="128"/>
        <v>0</v>
      </c>
      <c r="J1723" s="549"/>
      <c r="K1723" s="509"/>
      <c r="L1723" s="509"/>
    </row>
    <row r="1724" spans="1:12" ht="14.25">
      <c r="A1724" s="656"/>
      <c r="B1724" s="659"/>
      <c r="C1724" s="470">
        <v>4234</v>
      </c>
      <c r="D1724" s="220" t="s">
        <v>50</v>
      </c>
      <c r="E1724" s="508"/>
      <c r="F1724" s="508"/>
      <c r="G1724" s="508"/>
      <c r="H1724" s="508">
        <f t="shared" si="129"/>
        <v>0</v>
      </c>
      <c r="I1724" s="508">
        <f t="shared" si="128"/>
        <v>0</v>
      </c>
      <c r="J1724" s="508"/>
      <c r="K1724" s="508"/>
      <c r="L1724" s="508"/>
    </row>
    <row r="1725" spans="1:12" ht="14.25">
      <c r="A1725" s="656"/>
      <c r="B1725" s="659"/>
      <c r="C1725" s="470">
        <v>4235</v>
      </c>
      <c r="D1725" s="220" t="s">
        <v>51</v>
      </c>
      <c r="E1725" s="508"/>
      <c r="F1725" s="508"/>
      <c r="G1725" s="508"/>
      <c r="H1725" s="508">
        <f t="shared" si="129"/>
        <v>0</v>
      </c>
      <c r="I1725" s="508">
        <f t="shared" si="128"/>
        <v>0</v>
      </c>
      <c r="J1725" s="508"/>
      <c r="K1725" s="508"/>
      <c r="L1725" s="508"/>
    </row>
    <row r="1726" spans="1:12" ht="28.5">
      <c r="A1726" s="656"/>
      <c r="B1726" s="659"/>
      <c r="C1726" s="470">
        <v>4236</v>
      </c>
      <c r="D1726" s="220" t="s">
        <v>52</v>
      </c>
      <c r="E1726" s="508"/>
      <c r="F1726" s="508"/>
      <c r="G1726" s="508"/>
      <c r="H1726" s="508">
        <f t="shared" si="129"/>
        <v>0</v>
      </c>
      <c r="I1726" s="508">
        <f t="shared" si="128"/>
        <v>0</v>
      </c>
      <c r="J1726" s="508"/>
      <c r="K1726" s="508"/>
      <c r="L1726" s="508"/>
    </row>
    <row r="1727" spans="1:12" ht="14.25">
      <c r="A1727" s="656"/>
      <c r="B1727" s="659"/>
      <c r="C1727" s="470">
        <v>4237</v>
      </c>
      <c r="D1727" s="220" t="s">
        <v>53</v>
      </c>
      <c r="E1727" s="508"/>
      <c r="F1727" s="508"/>
      <c r="G1727" s="508"/>
      <c r="H1727" s="508">
        <f t="shared" si="129"/>
        <v>0</v>
      </c>
      <c r="I1727" s="508">
        <f t="shared" si="128"/>
        <v>0</v>
      </c>
      <c r="J1727" s="508"/>
      <c r="K1727" s="508"/>
      <c r="L1727" s="508"/>
    </row>
    <row r="1728" spans="1:12" ht="28.5">
      <c r="A1728" s="656"/>
      <c r="B1728" s="659"/>
      <c r="C1728" s="470">
        <v>4239</v>
      </c>
      <c r="D1728" s="218" t="s">
        <v>54</v>
      </c>
      <c r="E1728" s="510"/>
      <c r="F1728" s="510"/>
      <c r="G1728" s="510"/>
      <c r="H1728" s="510">
        <f t="shared" si="129"/>
        <v>0</v>
      </c>
      <c r="I1728" s="510">
        <f t="shared" si="128"/>
        <v>0</v>
      </c>
      <c r="J1728" s="510"/>
      <c r="K1728" s="510"/>
      <c r="L1728" s="510"/>
    </row>
    <row r="1729" spans="1:12" ht="14.25">
      <c r="A1729" s="656"/>
      <c r="B1729" s="659"/>
      <c r="C1729" s="470">
        <v>4241</v>
      </c>
      <c r="D1729" s="220" t="s">
        <v>55</v>
      </c>
      <c r="E1729" s="508">
        <v>2285.1999999999998</v>
      </c>
      <c r="F1729" s="508">
        <v>5910</v>
      </c>
      <c r="G1729" s="508">
        <v>5910</v>
      </c>
      <c r="H1729" s="508">
        <f t="shared" si="129"/>
        <v>0</v>
      </c>
      <c r="I1729" s="508">
        <f t="shared" si="128"/>
        <v>3624.8</v>
      </c>
      <c r="J1729" s="508"/>
      <c r="K1729" s="508">
        <v>5910</v>
      </c>
      <c r="L1729" s="508">
        <v>5910</v>
      </c>
    </row>
    <row r="1730" spans="1:12" ht="28.5">
      <c r="A1730" s="656"/>
      <c r="B1730" s="659"/>
      <c r="C1730" s="470">
        <v>4251</v>
      </c>
      <c r="D1730" s="218" t="s">
        <v>56</v>
      </c>
      <c r="E1730" s="510"/>
      <c r="F1730" s="510"/>
      <c r="G1730" s="510"/>
      <c r="H1730" s="510">
        <f t="shared" si="129"/>
        <v>0</v>
      </c>
      <c r="I1730" s="510">
        <f t="shared" si="128"/>
        <v>0</v>
      </c>
      <c r="J1730" s="510"/>
      <c r="K1730" s="510"/>
      <c r="L1730" s="510"/>
    </row>
    <row r="1731" spans="1:12" ht="28.5">
      <c r="A1731" s="656"/>
      <c r="B1731" s="659"/>
      <c r="C1731" s="472">
        <v>4252</v>
      </c>
      <c r="D1731" s="426" t="s">
        <v>57</v>
      </c>
      <c r="E1731" s="548">
        <f>E1733+E1734</f>
        <v>0</v>
      </c>
      <c r="F1731" s="548">
        <f>F1733+F1734</f>
        <v>0</v>
      </c>
      <c r="G1731" s="548">
        <f>G1733+G1734</f>
        <v>0</v>
      </c>
      <c r="H1731" s="548">
        <f t="shared" si="129"/>
        <v>0</v>
      </c>
      <c r="I1731" s="548">
        <f t="shared" si="128"/>
        <v>0</v>
      </c>
      <c r="J1731" s="548"/>
      <c r="K1731" s="548">
        <f>K1733+K1734</f>
        <v>0</v>
      </c>
      <c r="L1731" s="548">
        <f>L1733+L1734</f>
        <v>0</v>
      </c>
    </row>
    <row r="1732" spans="1:12">
      <c r="A1732" s="656"/>
      <c r="B1732" s="659"/>
      <c r="C1732" s="470"/>
      <c r="D1732" s="219" t="s">
        <v>71</v>
      </c>
      <c r="E1732" s="510"/>
      <c r="F1732" s="510"/>
      <c r="G1732" s="510"/>
      <c r="H1732" s="510">
        <f t="shared" si="129"/>
        <v>0</v>
      </c>
      <c r="I1732" s="510">
        <f t="shared" si="128"/>
        <v>0</v>
      </c>
      <c r="J1732" s="510"/>
      <c r="K1732" s="510"/>
      <c r="L1732" s="510"/>
    </row>
    <row r="1733" spans="1:12" ht="27">
      <c r="A1733" s="656"/>
      <c r="B1733" s="659"/>
      <c r="C1733" s="470"/>
      <c r="D1733" s="226" t="s">
        <v>58</v>
      </c>
      <c r="E1733" s="510"/>
      <c r="F1733" s="510"/>
      <c r="G1733" s="510"/>
      <c r="H1733" s="510">
        <f t="shared" si="129"/>
        <v>0</v>
      </c>
      <c r="I1733" s="510">
        <f t="shared" si="128"/>
        <v>0</v>
      </c>
      <c r="J1733" s="510"/>
      <c r="K1733" s="510"/>
      <c r="L1733" s="510"/>
    </row>
    <row r="1734" spans="1:12" ht="27">
      <c r="A1734" s="656"/>
      <c r="B1734" s="659"/>
      <c r="C1734" s="470"/>
      <c r="D1734" s="226" t="s">
        <v>59</v>
      </c>
      <c r="E1734" s="510"/>
      <c r="F1734" s="510"/>
      <c r="G1734" s="510"/>
      <c r="H1734" s="510">
        <f t="shared" si="129"/>
        <v>0</v>
      </c>
      <c r="I1734" s="510">
        <f t="shared" si="128"/>
        <v>0</v>
      </c>
      <c r="J1734" s="510"/>
      <c r="K1734" s="510"/>
      <c r="L1734" s="510"/>
    </row>
    <row r="1735" spans="1:12" ht="14.25">
      <c r="A1735" s="656"/>
      <c r="B1735" s="659"/>
      <c r="C1735" s="472">
        <v>4261</v>
      </c>
      <c r="D1735" s="426" t="s">
        <v>60</v>
      </c>
      <c r="E1735" s="548">
        <f>E1737+E1738</f>
        <v>0</v>
      </c>
      <c r="F1735" s="548">
        <f>F1737+F1738</f>
        <v>0</v>
      </c>
      <c r="G1735" s="548">
        <f>G1737+G1738</f>
        <v>0</v>
      </c>
      <c r="H1735" s="548">
        <f t="shared" si="129"/>
        <v>0</v>
      </c>
      <c r="I1735" s="548">
        <f t="shared" si="128"/>
        <v>0</v>
      </c>
      <c r="J1735" s="548"/>
      <c r="K1735" s="548">
        <f>K1737+K1738</f>
        <v>0</v>
      </c>
      <c r="L1735" s="548">
        <f>L1737+L1738</f>
        <v>0</v>
      </c>
    </row>
    <row r="1736" spans="1:12">
      <c r="A1736" s="656"/>
      <c r="B1736" s="659"/>
      <c r="C1736" s="470"/>
      <c r="D1736" s="219" t="s">
        <v>71</v>
      </c>
      <c r="E1736" s="508"/>
      <c r="F1736" s="508"/>
      <c r="G1736" s="508"/>
      <c r="H1736" s="508">
        <f t="shared" si="129"/>
        <v>0</v>
      </c>
      <c r="I1736" s="508">
        <f t="shared" si="128"/>
        <v>0</v>
      </c>
      <c r="J1736" s="508"/>
      <c r="K1736" s="508"/>
      <c r="L1736" s="508"/>
    </row>
    <row r="1737" spans="1:12">
      <c r="A1737" s="656"/>
      <c r="B1737" s="659"/>
      <c r="C1737" s="470"/>
      <c r="D1737" s="219" t="s">
        <v>61</v>
      </c>
      <c r="E1737" s="508"/>
      <c r="F1737" s="508"/>
      <c r="G1737" s="508"/>
      <c r="H1737" s="508">
        <f t="shared" si="129"/>
        <v>0</v>
      </c>
      <c r="I1737" s="508">
        <f t="shared" si="128"/>
        <v>0</v>
      </c>
      <c r="J1737" s="508"/>
      <c r="K1737" s="508"/>
      <c r="L1737" s="508"/>
    </row>
    <row r="1738" spans="1:12">
      <c r="A1738" s="656"/>
      <c r="B1738" s="659"/>
      <c r="C1738" s="470"/>
      <c r="D1738" s="219" t="s">
        <v>62</v>
      </c>
      <c r="E1738" s="508"/>
      <c r="F1738" s="508"/>
      <c r="G1738" s="508"/>
      <c r="H1738" s="508">
        <f t="shared" si="129"/>
        <v>0</v>
      </c>
      <c r="I1738" s="508">
        <f t="shared" si="128"/>
        <v>0</v>
      </c>
      <c r="J1738" s="508"/>
      <c r="K1738" s="508"/>
      <c r="L1738" s="508"/>
    </row>
    <row r="1739" spans="1:12" ht="14.25">
      <c r="A1739" s="656"/>
      <c r="B1739" s="659"/>
      <c r="C1739" s="470">
        <v>4262</v>
      </c>
      <c r="D1739" s="220" t="s">
        <v>288</v>
      </c>
      <c r="E1739" s="508"/>
      <c r="F1739" s="508"/>
      <c r="G1739" s="508"/>
      <c r="H1739" s="508">
        <f t="shared" si="129"/>
        <v>0</v>
      </c>
      <c r="I1739" s="508">
        <f t="shared" si="128"/>
        <v>0</v>
      </c>
      <c r="J1739" s="508"/>
      <c r="K1739" s="508"/>
      <c r="L1739" s="508"/>
    </row>
    <row r="1740" spans="1:12" ht="14.25">
      <c r="A1740" s="656"/>
      <c r="B1740" s="659"/>
      <c r="C1740" s="470">
        <v>4264</v>
      </c>
      <c r="D1740" s="220" t="s">
        <v>287</v>
      </c>
      <c r="E1740" s="508"/>
      <c r="F1740" s="508"/>
      <c r="G1740" s="508"/>
      <c r="H1740" s="508">
        <f t="shared" si="129"/>
        <v>0</v>
      </c>
      <c r="I1740" s="508">
        <f t="shared" si="128"/>
        <v>0</v>
      </c>
      <c r="J1740" s="508"/>
      <c r="K1740" s="508"/>
      <c r="L1740" s="508"/>
    </row>
    <row r="1741" spans="1:12" ht="28.5">
      <c r="A1741" s="656"/>
      <c r="B1741" s="659"/>
      <c r="C1741" s="473">
        <v>4266</v>
      </c>
      <c r="D1741" s="454" t="s">
        <v>363</v>
      </c>
      <c r="E1741" s="508"/>
      <c r="F1741" s="508"/>
      <c r="G1741" s="508"/>
      <c r="H1741" s="508">
        <f t="shared" si="129"/>
        <v>0</v>
      </c>
      <c r="I1741" s="508">
        <f t="shared" si="128"/>
        <v>0</v>
      </c>
      <c r="J1741" s="508"/>
      <c r="K1741" s="508"/>
      <c r="L1741" s="508"/>
    </row>
    <row r="1742" spans="1:12" ht="28.5">
      <c r="A1742" s="656"/>
      <c r="B1742" s="659"/>
      <c r="C1742" s="470">
        <v>4267</v>
      </c>
      <c r="D1742" s="220" t="s">
        <v>289</v>
      </c>
      <c r="E1742" s="508"/>
      <c r="F1742" s="508"/>
      <c r="G1742" s="508"/>
      <c r="H1742" s="508">
        <f t="shared" si="129"/>
        <v>0</v>
      </c>
      <c r="I1742" s="508">
        <f t="shared" si="128"/>
        <v>0</v>
      </c>
      <c r="J1742" s="508"/>
      <c r="K1742" s="508"/>
      <c r="L1742" s="508"/>
    </row>
    <row r="1743" spans="1:12" ht="14.25">
      <c r="A1743" s="656"/>
      <c r="B1743" s="659"/>
      <c r="C1743" s="470">
        <v>4269</v>
      </c>
      <c r="D1743" s="220" t="s">
        <v>63</v>
      </c>
      <c r="E1743" s="508"/>
      <c r="F1743" s="508"/>
      <c r="G1743" s="508"/>
      <c r="H1743" s="508">
        <f t="shared" si="129"/>
        <v>0</v>
      </c>
      <c r="I1743" s="508">
        <f t="shared" si="128"/>
        <v>0</v>
      </c>
      <c r="J1743" s="508"/>
      <c r="K1743" s="508"/>
      <c r="L1743" s="508"/>
    </row>
    <row r="1744" spans="1:12" ht="42.75">
      <c r="A1744" s="656"/>
      <c r="B1744" s="659"/>
      <c r="C1744" s="470">
        <v>4511</v>
      </c>
      <c r="D1744" s="218" t="s">
        <v>64</v>
      </c>
      <c r="E1744" s="508"/>
      <c r="F1744" s="508"/>
      <c r="G1744" s="508"/>
      <c r="H1744" s="508">
        <f t="shared" si="129"/>
        <v>0</v>
      </c>
      <c r="I1744" s="508">
        <f t="shared" si="128"/>
        <v>0</v>
      </c>
      <c r="J1744" s="508"/>
      <c r="K1744" s="508"/>
      <c r="L1744" s="508"/>
    </row>
    <row r="1745" spans="1:12" ht="42.75">
      <c r="A1745" s="656"/>
      <c r="B1745" s="659"/>
      <c r="C1745" s="470">
        <v>4621</v>
      </c>
      <c r="D1745" s="218" t="s">
        <v>65</v>
      </c>
      <c r="E1745" s="508"/>
      <c r="F1745" s="508"/>
      <c r="G1745" s="508"/>
      <c r="H1745" s="508">
        <f t="shared" si="129"/>
        <v>0</v>
      </c>
      <c r="I1745" s="508">
        <f t="shared" si="128"/>
        <v>0</v>
      </c>
      <c r="J1745" s="550"/>
      <c r="K1745" s="508"/>
      <c r="L1745" s="508"/>
    </row>
    <row r="1746" spans="1:12" ht="42.75">
      <c r="A1746" s="656"/>
      <c r="B1746" s="659"/>
      <c r="C1746" s="470">
        <v>4631</v>
      </c>
      <c r="D1746" s="218" t="s">
        <v>321</v>
      </c>
      <c r="E1746" s="508"/>
      <c r="F1746" s="508"/>
      <c r="G1746" s="508"/>
      <c r="H1746" s="508">
        <f t="shared" si="129"/>
        <v>0</v>
      </c>
      <c r="I1746" s="508">
        <f t="shared" si="128"/>
        <v>0</v>
      </c>
      <c r="J1746" s="550"/>
      <c r="K1746" s="508"/>
      <c r="L1746" s="508"/>
    </row>
    <row r="1747" spans="1:12" ht="28.5">
      <c r="A1747" s="656"/>
      <c r="B1747" s="659"/>
      <c r="C1747" s="470">
        <v>4632</v>
      </c>
      <c r="D1747" s="218" t="s">
        <v>231</v>
      </c>
      <c r="E1747" s="508"/>
      <c r="F1747" s="508"/>
      <c r="G1747" s="508"/>
      <c r="H1747" s="508">
        <f t="shared" si="129"/>
        <v>0</v>
      </c>
      <c r="I1747" s="508">
        <f t="shared" si="128"/>
        <v>0</v>
      </c>
      <c r="J1747" s="508"/>
      <c r="K1747" s="508"/>
      <c r="L1747" s="508"/>
    </row>
    <row r="1748" spans="1:12" ht="57">
      <c r="A1748" s="656"/>
      <c r="B1748" s="659"/>
      <c r="C1748" s="473">
        <v>4638</v>
      </c>
      <c r="D1748" s="454" t="s">
        <v>364</v>
      </c>
      <c r="E1748" s="508"/>
      <c r="F1748" s="508"/>
      <c r="G1748" s="508"/>
      <c r="H1748" s="508">
        <f t="shared" si="129"/>
        <v>0</v>
      </c>
      <c r="I1748" s="508">
        <f t="shared" si="128"/>
        <v>0</v>
      </c>
      <c r="J1748" s="508"/>
      <c r="K1748" s="508"/>
      <c r="L1748" s="508"/>
    </row>
    <row r="1749" spans="1:12" ht="14.25">
      <c r="A1749" s="656"/>
      <c r="B1749" s="659"/>
      <c r="C1749" s="470" t="s">
        <v>327</v>
      </c>
      <c r="D1749" s="218" t="s">
        <v>328</v>
      </c>
      <c r="E1749" s="508"/>
      <c r="F1749" s="508"/>
      <c r="G1749" s="508"/>
      <c r="H1749" s="508">
        <f t="shared" si="129"/>
        <v>0</v>
      </c>
      <c r="I1749" s="508">
        <f t="shared" si="128"/>
        <v>0</v>
      </c>
      <c r="J1749" s="508"/>
      <c r="K1749" s="508"/>
      <c r="L1749" s="508"/>
    </row>
    <row r="1750" spans="1:12" ht="14.25">
      <c r="A1750" s="656"/>
      <c r="B1750" s="659"/>
      <c r="C1750" s="470">
        <v>4729</v>
      </c>
      <c r="D1750" s="220" t="s">
        <v>66</v>
      </c>
      <c r="E1750" s="551"/>
      <c r="F1750" s="551"/>
      <c r="G1750" s="508"/>
      <c r="H1750" s="508">
        <f t="shared" si="129"/>
        <v>0</v>
      </c>
      <c r="I1750" s="508">
        <f t="shared" si="128"/>
        <v>0</v>
      </c>
      <c r="J1750" s="551"/>
      <c r="K1750" s="551"/>
      <c r="L1750" s="551"/>
    </row>
    <row r="1751" spans="1:12" ht="14.25">
      <c r="A1751" s="656"/>
      <c r="B1751" s="659"/>
      <c r="C1751" s="470">
        <v>4822</v>
      </c>
      <c r="D1751" s="220" t="s">
        <v>67</v>
      </c>
      <c r="E1751" s="551"/>
      <c r="F1751" s="551"/>
      <c r="G1751" s="508"/>
      <c r="H1751" s="508">
        <f t="shared" si="129"/>
        <v>0</v>
      </c>
      <c r="I1751" s="508">
        <f t="shared" si="128"/>
        <v>0</v>
      </c>
      <c r="J1751" s="551"/>
      <c r="K1751" s="551"/>
      <c r="L1751" s="551"/>
    </row>
    <row r="1752" spans="1:12" ht="14.25">
      <c r="A1752" s="656"/>
      <c r="B1752" s="659"/>
      <c r="C1752" s="472">
        <v>4823</v>
      </c>
      <c r="D1752" s="426" t="s">
        <v>68</v>
      </c>
      <c r="E1752" s="548">
        <f>E1754+E1755+E1756</f>
        <v>0</v>
      </c>
      <c r="F1752" s="548">
        <f>F1754+F1755+F1756</f>
        <v>0</v>
      </c>
      <c r="G1752" s="548">
        <f>G1754+G1755+G1756</f>
        <v>0</v>
      </c>
      <c r="H1752" s="548">
        <f t="shared" si="129"/>
        <v>0</v>
      </c>
      <c r="I1752" s="548">
        <f t="shared" si="128"/>
        <v>0</v>
      </c>
      <c r="J1752" s="548"/>
      <c r="K1752" s="548">
        <f>K1754+K1755+K1756</f>
        <v>0</v>
      </c>
      <c r="L1752" s="548">
        <f>L1754+L1755+L1756</f>
        <v>0</v>
      </c>
    </row>
    <row r="1753" spans="1:12" ht="14.25">
      <c r="A1753" s="656"/>
      <c r="B1753" s="659"/>
      <c r="C1753" s="470"/>
      <c r="D1753" s="219" t="s">
        <v>71</v>
      </c>
      <c r="E1753" s="551"/>
      <c r="F1753" s="551"/>
      <c r="G1753" s="508"/>
      <c r="H1753" s="508">
        <f t="shared" si="129"/>
        <v>0</v>
      </c>
      <c r="I1753" s="508">
        <f t="shared" si="128"/>
        <v>0</v>
      </c>
      <c r="J1753" s="551"/>
      <c r="K1753" s="551"/>
      <c r="L1753" s="551"/>
    </row>
    <row r="1754" spans="1:12" ht="27">
      <c r="A1754" s="656"/>
      <c r="B1754" s="659"/>
      <c r="C1754" s="470"/>
      <c r="D1754" s="219" t="s">
        <v>230</v>
      </c>
      <c r="E1754" s="551"/>
      <c r="F1754" s="551"/>
      <c r="G1754" s="508"/>
      <c r="H1754" s="508">
        <f t="shared" si="129"/>
        <v>0</v>
      </c>
      <c r="I1754" s="508">
        <f t="shared" si="128"/>
        <v>0</v>
      </c>
      <c r="J1754" s="551"/>
      <c r="K1754" s="551"/>
      <c r="L1754" s="551"/>
    </row>
    <row r="1755" spans="1:12" ht="14.25">
      <c r="A1755" s="656"/>
      <c r="B1755" s="659"/>
      <c r="C1755" s="470"/>
      <c r="D1755" s="219" t="s">
        <v>228</v>
      </c>
      <c r="E1755" s="551"/>
      <c r="F1755" s="551"/>
      <c r="G1755" s="508"/>
      <c r="H1755" s="508">
        <f t="shared" si="129"/>
        <v>0</v>
      </c>
      <c r="I1755" s="508">
        <f t="shared" si="128"/>
        <v>0</v>
      </c>
      <c r="J1755" s="551"/>
      <c r="K1755" s="551"/>
      <c r="L1755" s="551"/>
    </row>
    <row r="1756" spans="1:12" ht="14.25">
      <c r="A1756" s="656"/>
      <c r="B1756" s="659"/>
      <c r="C1756" s="470"/>
      <c r="D1756" s="219" t="s">
        <v>229</v>
      </c>
      <c r="E1756" s="551"/>
      <c r="F1756" s="551"/>
      <c r="G1756" s="508"/>
      <c r="H1756" s="508">
        <f t="shared" si="129"/>
        <v>0</v>
      </c>
      <c r="I1756" s="508">
        <f t="shared" si="128"/>
        <v>0</v>
      </c>
      <c r="J1756" s="551"/>
      <c r="K1756" s="551"/>
      <c r="L1756" s="551"/>
    </row>
    <row r="1757" spans="1:12" ht="42.75">
      <c r="A1757" s="656"/>
      <c r="B1757" s="659"/>
      <c r="C1757" s="473" t="s">
        <v>362</v>
      </c>
      <c r="D1757" s="454" t="s">
        <v>384</v>
      </c>
      <c r="E1757" s="551"/>
      <c r="F1757" s="551"/>
      <c r="G1757" s="508"/>
      <c r="H1757" s="508">
        <f t="shared" si="129"/>
        <v>0</v>
      </c>
      <c r="I1757" s="508">
        <f t="shared" si="128"/>
        <v>0</v>
      </c>
      <c r="J1757" s="551"/>
      <c r="K1757" s="551"/>
      <c r="L1757" s="551"/>
    </row>
    <row r="1758" spans="1:12" ht="14.25">
      <c r="A1758" s="656"/>
      <c r="B1758" s="659"/>
      <c r="C1758" s="470">
        <v>4861</v>
      </c>
      <c r="D1758" s="220" t="s">
        <v>69</v>
      </c>
      <c r="E1758" s="551"/>
      <c r="F1758" s="551"/>
      <c r="G1758" s="508"/>
      <c r="H1758" s="508">
        <f t="shared" si="129"/>
        <v>0</v>
      </c>
      <c r="I1758" s="508">
        <f t="shared" si="128"/>
        <v>0</v>
      </c>
      <c r="J1758" s="551"/>
      <c r="K1758" s="551"/>
      <c r="L1758" s="551"/>
    </row>
    <row r="1759" spans="1:12" ht="14.25">
      <c r="A1759" s="657"/>
      <c r="B1759" s="660"/>
      <c r="C1759" s="470">
        <v>4891</v>
      </c>
      <c r="D1759" s="220" t="s">
        <v>70</v>
      </c>
      <c r="E1759" s="508"/>
      <c r="F1759" s="508"/>
      <c r="G1759" s="508"/>
      <c r="H1759" s="508">
        <f t="shared" si="129"/>
        <v>0</v>
      </c>
      <c r="I1759" s="508">
        <f t="shared" si="128"/>
        <v>0</v>
      </c>
      <c r="J1759" s="508"/>
      <c r="K1759" s="508"/>
      <c r="L1759" s="508"/>
    </row>
    <row r="1760" spans="1:12" ht="28.5">
      <c r="A1760" s="651" t="s">
        <v>378</v>
      </c>
      <c r="B1760" s="651"/>
      <c r="C1760" s="230"/>
      <c r="D1760" s="34" t="s">
        <v>72</v>
      </c>
      <c r="E1760" s="552">
        <f>SUM(E1762:E1769)</f>
        <v>0</v>
      </c>
      <c r="F1760" s="552">
        <f>SUM(F1762:F1769)</f>
        <v>0</v>
      </c>
      <c r="G1760" s="552">
        <f>SUM(G1762:G1769)</f>
        <v>0</v>
      </c>
      <c r="H1760" s="552">
        <f t="shared" si="129"/>
        <v>0</v>
      </c>
      <c r="I1760" s="552">
        <f>+I1766+I1767+I1768+I1769+I1765+I1764</f>
        <v>0</v>
      </c>
      <c r="J1760" s="552">
        <f>+J1766+J1767+J1768+J1769</f>
        <v>0</v>
      </c>
      <c r="K1760" s="552">
        <f>SUM(K1762:K1769)</f>
        <v>0</v>
      </c>
      <c r="L1760" s="552">
        <f>SUM(L1762:L1769)</f>
        <v>0</v>
      </c>
    </row>
    <row r="1761" spans="1:12" ht="40.5">
      <c r="A1761" s="559" t="s">
        <v>379</v>
      </c>
      <c r="B1761" s="597" t="s">
        <v>380</v>
      </c>
      <c r="C1761" s="231"/>
      <c r="D1761" s="15" t="s">
        <v>71</v>
      </c>
      <c r="E1761" s="553"/>
      <c r="F1761" s="553"/>
      <c r="G1761" s="553"/>
      <c r="H1761" s="553">
        <f t="shared" si="129"/>
        <v>0</v>
      </c>
      <c r="I1761" s="349">
        <f t="shared" ref="I1761:I1774" si="130">G1761-E1761</f>
        <v>0</v>
      </c>
      <c r="J1761" s="553"/>
      <c r="K1761" s="553"/>
      <c r="L1761" s="553"/>
    </row>
    <row r="1762" spans="1:12" ht="28.5">
      <c r="A1762" s="652">
        <v>1080</v>
      </c>
      <c r="B1762" s="652">
        <v>11021</v>
      </c>
      <c r="C1762" s="231">
        <v>5111</v>
      </c>
      <c r="D1762" s="16" t="s">
        <v>424</v>
      </c>
      <c r="E1762" s="553"/>
      <c r="F1762" s="553"/>
      <c r="G1762" s="553"/>
      <c r="H1762" s="349">
        <f t="shared" si="129"/>
        <v>0</v>
      </c>
      <c r="I1762" s="349">
        <f t="shared" si="130"/>
        <v>0</v>
      </c>
      <c r="J1762" s="553"/>
      <c r="K1762" s="553"/>
      <c r="L1762" s="553"/>
    </row>
    <row r="1763" spans="1:12" ht="28.5">
      <c r="A1763" s="653"/>
      <c r="B1763" s="653"/>
      <c r="C1763" s="231">
        <v>5112</v>
      </c>
      <c r="D1763" s="16" t="s">
        <v>425</v>
      </c>
      <c r="E1763" s="553"/>
      <c r="F1763" s="553"/>
      <c r="G1763" s="553"/>
      <c r="H1763" s="349">
        <f t="shared" si="129"/>
        <v>0</v>
      </c>
      <c r="I1763" s="349">
        <f t="shared" si="130"/>
        <v>0</v>
      </c>
      <c r="J1763" s="553"/>
      <c r="K1763" s="553"/>
      <c r="L1763" s="553"/>
    </row>
    <row r="1764" spans="1:12" ht="28.5">
      <c r="A1764" s="653"/>
      <c r="B1764" s="653"/>
      <c r="C1764" s="231" t="s">
        <v>426</v>
      </c>
      <c r="D1764" s="16" t="s">
        <v>421</v>
      </c>
      <c r="E1764" s="553"/>
      <c r="F1764" s="553"/>
      <c r="G1764" s="553"/>
      <c r="H1764" s="349">
        <f t="shared" si="129"/>
        <v>0</v>
      </c>
      <c r="I1764" s="349">
        <f t="shared" si="130"/>
        <v>0</v>
      </c>
      <c r="J1764" s="553"/>
      <c r="K1764" s="553"/>
      <c r="L1764" s="553"/>
    </row>
    <row r="1765" spans="1:12" ht="14.25">
      <c r="A1765" s="653"/>
      <c r="B1765" s="653"/>
      <c r="C1765" s="231">
        <v>5121</v>
      </c>
      <c r="D1765" s="218" t="s">
        <v>73</v>
      </c>
      <c r="E1765" s="553"/>
      <c r="F1765" s="553"/>
      <c r="G1765" s="553"/>
      <c r="H1765" s="349">
        <f t="shared" si="129"/>
        <v>0</v>
      </c>
      <c r="I1765" s="349">
        <f t="shared" si="130"/>
        <v>0</v>
      </c>
      <c r="J1765" s="561"/>
      <c r="K1765" s="553"/>
      <c r="L1765" s="553"/>
    </row>
    <row r="1766" spans="1:12" ht="14.25">
      <c r="A1766" s="653"/>
      <c r="B1766" s="653"/>
      <c r="C1766" s="208">
        <v>5122</v>
      </c>
      <c r="D1766" s="19" t="s">
        <v>74</v>
      </c>
      <c r="E1766" s="554"/>
      <c r="F1766" s="554"/>
      <c r="G1766" s="349"/>
      <c r="H1766" s="349">
        <f t="shared" si="129"/>
        <v>0</v>
      </c>
      <c r="I1766" s="349">
        <f t="shared" si="130"/>
        <v>0</v>
      </c>
      <c r="J1766" s="554"/>
      <c r="K1766" s="349"/>
      <c r="L1766" s="349"/>
    </row>
    <row r="1767" spans="1:12" ht="14.25">
      <c r="A1767" s="653"/>
      <c r="B1767" s="653"/>
      <c r="C1767" s="208">
        <v>5129</v>
      </c>
      <c r="D1767" s="19" t="s">
        <v>75</v>
      </c>
      <c r="E1767" s="554"/>
      <c r="F1767" s="554"/>
      <c r="G1767" s="349"/>
      <c r="H1767" s="349">
        <f t="shared" si="129"/>
        <v>0</v>
      </c>
      <c r="I1767" s="349">
        <f t="shared" si="130"/>
        <v>0</v>
      </c>
      <c r="J1767" s="554"/>
      <c r="K1767" s="349"/>
      <c r="L1767" s="349"/>
    </row>
    <row r="1768" spans="1:12" ht="14.25">
      <c r="A1768" s="653"/>
      <c r="B1768" s="653"/>
      <c r="C1768" s="208">
        <v>5132</v>
      </c>
      <c r="D1768" s="19" t="s">
        <v>76</v>
      </c>
      <c r="E1768" s="554"/>
      <c r="F1768" s="554"/>
      <c r="G1768" s="349"/>
      <c r="H1768" s="349">
        <f t="shared" si="129"/>
        <v>0</v>
      </c>
      <c r="I1768" s="349">
        <f t="shared" si="130"/>
        <v>0</v>
      </c>
      <c r="J1768" s="554"/>
      <c r="K1768" s="349"/>
      <c r="L1768" s="349"/>
    </row>
    <row r="1769" spans="1:12" ht="14.25">
      <c r="A1769" s="654"/>
      <c r="B1769" s="654"/>
      <c r="C1769" s="208" t="s">
        <v>427</v>
      </c>
      <c r="D1769" s="19" t="s">
        <v>428</v>
      </c>
      <c r="E1769" s="554"/>
      <c r="F1769" s="554"/>
      <c r="G1769" s="349"/>
      <c r="H1769" s="349">
        <f t="shared" si="129"/>
        <v>0</v>
      </c>
      <c r="I1769" s="349">
        <f t="shared" si="130"/>
        <v>0</v>
      </c>
      <c r="J1769" s="554"/>
      <c r="K1769" s="349"/>
      <c r="L1769" s="349"/>
    </row>
    <row r="1770" spans="1:12" s="146" customFormat="1" ht="14.25" customHeight="1">
      <c r="A1770" s="655" t="s">
        <v>420</v>
      </c>
      <c r="B1770" s="661" t="s">
        <v>530</v>
      </c>
      <c r="C1770" s="464"/>
      <c r="D1770" s="218" t="s">
        <v>232</v>
      </c>
      <c r="E1770" s="555">
        <v>248</v>
      </c>
      <c r="F1770" s="555">
        <v>248</v>
      </c>
      <c r="G1770" s="555">
        <v>248</v>
      </c>
      <c r="H1770" s="564">
        <f>+G1770-F1770</f>
        <v>0</v>
      </c>
      <c r="I1770" s="564">
        <f t="shared" si="130"/>
        <v>0</v>
      </c>
      <c r="J1770" s="564"/>
      <c r="K1770" s="555">
        <v>248</v>
      </c>
      <c r="L1770" s="555">
        <v>248</v>
      </c>
    </row>
    <row r="1771" spans="1:12" s="146" customFormat="1" ht="13.5" customHeight="1">
      <c r="A1771" s="656"/>
      <c r="B1771" s="662"/>
      <c r="C1771" s="594"/>
      <c r="D1771" s="219"/>
      <c r="E1771" s="556"/>
      <c r="F1771" s="556"/>
      <c r="G1771" s="556"/>
      <c r="H1771" s="556">
        <f>+G1771-F1771</f>
        <v>0</v>
      </c>
      <c r="I1771" s="556">
        <f t="shared" si="130"/>
        <v>0</v>
      </c>
      <c r="J1771" s="556"/>
      <c r="K1771" s="556"/>
      <c r="L1771" s="556"/>
    </row>
    <row r="1772" spans="1:12" s="146" customFormat="1" ht="14.25" customHeight="1">
      <c r="A1772" s="656"/>
      <c r="B1772" s="662"/>
      <c r="C1772" s="594"/>
      <c r="D1772" s="220" t="s">
        <v>31</v>
      </c>
      <c r="E1772" s="556"/>
      <c r="F1772" s="556"/>
      <c r="G1772" s="556">
        <v>2</v>
      </c>
      <c r="H1772" s="556">
        <f>+G1772-F1772</f>
        <v>2</v>
      </c>
      <c r="I1772" s="556">
        <f t="shared" si="130"/>
        <v>2</v>
      </c>
      <c r="J1772" s="556"/>
      <c r="K1772" s="556">
        <v>2</v>
      </c>
      <c r="L1772" s="556">
        <v>2</v>
      </c>
    </row>
    <row r="1773" spans="1:12" s="213" customFormat="1" ht="14.25" customHeight="1">
      <c r="A1773" s="656"/>
      <c r="B1773" s="662"/>
      <c r="C1773" s="594"/>
      <c r="D1773" s="219"/>
      <c r="E1773" s="509"/>
      <c r="F1773" s="509"/>
      <c r="G1773" s="509"/>
      <c r="H1773" s="509">
        <f>+G1773-F1773</f>
        <v>0</v>
      </c>
      <c r="I1773" s="509">
        <f t="shared" si="130"/>
        <v>0</v>
      </c>
      <c r="J1773" s="509"/>
      <c r="K1773" s="509"/>
      <c r="L1773" s="509"/>
    </row>
    <row r="1774" spans="1:12" s="212" customFormat="1" ht="14.25" customHeight="1">
      <c r="A1774" s="656"/>
      <c r="B1774" s="662"/>
      <c r="C1774" s="466"/>
      <c r="D1774" s="228" t="s">
        <v>32</v>
      </c>
      <c r="E1774" s="547">
        <f>+E1776+E1840</f>
        <v>818520.99999999988</v>
      </c>
      <c r="F1774" s="547">
        <f>+F1776+F1840</f>
        <v>1676626.6</v>
      </c>
      <c r="G1774" s="547">
        <f>+G1776+G1840</f>
        <v>1642960.3679999998</v>
      </c>
      <c r="H1774" s="547">
        <f>+G1774-F1774</f>
        <v>-33666.232000000309</v>
      </c>
      <c r="I1774" s="547">
        <f t="shared" si="130"/>
        <v>824439.3679999999</v>
      </c>
      <c r="J1774" s="547"/>
      <c r="K1774" s="547">
        <f>+K1776+K1840</f>
        <v>1658138.568</v>
      </c>
      <c r="L1774" s="547">
        <f>+L1776+L1840</f>
        <v>1671340.2679999999</v>
      </c>
    </row>
    <row r="1775" spans="1:12" s="212" customFormat="1" ht="14.25" customHeight="1">
      <c r="A1775" s="656"/>
      <c r="B1775" s="662"/>
      <c r="C1775" s="467"/>
      <c r="D1775" s="15" t="s">
        <v>330</v>
      </c>
      <c r="E1775" s="509"/>
      <c r="F1775" s="509"/>
      <c r="G1775" s="509"/>
      <c r="H1775" s="547"/>
      <c r="I1775" s="547"/>
      <c r="J1775" s="509"/>
      <c r="K1775" s="509"/>
      <c r="L1775" s="509"/>
    </row>
    <row r="1776" spans="1:12" s="212" customFormat="1" ht="14.25" customHeight="1">
      <c r="A1776" s="656"/>
      <c r="B1776" s="662"/>
      <c r="C1776" s="468"/>
      <c r="D1776" s="221" t="s">
        <v>35</v>
      </c>
      <c r="E1776" s="547">
        <f>E1778+SUM(E1784:E1839)-E1784-E1789-E1797-E1811-E1815-E1832</f>
        <v>818520.99999999988</v>
      </c>
      <c r="F1776" s="547">
        <f>F1778+SUM(F1784:F1839)-F1784-F1789-F1797-F1811-F1815-F1832</f>
        <v>1676626.6</v>
      </c>
      <c r="G1776" s="547">
        <f>G1778+SUM(G1784:G1839)-G1784-G1789-G1797-G1811-G1815-G1832</f>
        <v>1642960.3679999998</v>
      </c>
      <c r="H1776" s="547">
        <f>+G1776-F1776</f>
        <v>-33666.232000000309</v>
      </c>
      <c r="I1776" s="547">
        <f t="shared" ref="I1776:I1839" si="131">G1776-E1776</f>
        <v>824439.3679999999</v>
      </c>
      <c r="J1776" s="547"/>
      <c r="K1776" s="547">
        <f>K1778+SUM(K1784:K1839)-K1784-K1789-K1797-K1811-K1815-K1832</f>
        <v>1658138.568</v>
      </c>
      <c r="L1776" s="547">
        <f>L1778+SUM(L1784:L1839)-L1784-L1789-L1797-L1811-L1815-L1832</f>
        <v>1671340.2679999999</v>
      </c>
    </row>
    <row r="1777" spans="1:12" s="212" customFormat="1" ht="13.5" customHeight="1">
      <c r="A1777" s="656"/>
      <c r="B1777" s="662"/>
      <c r="C1777" s="464"/>
      <c r="D1777" s="219" t="s">
        <v>71</v>
      </c>
      <c r="E1777" s="510"/>
      <c r="F1777" s="510"/>
      <c r="G1777" s="509"/>
      <c r="H1777" s="509">
        <f t="shared" ref="H1777:H1849" si="132">+G1777-F1777</f>
        <v>0</v>
      </c>
      <c r="I1777" s="510">
        <f t="shared" si="131"/>
        <v>0</v>
      </c>
      <c r="J1777" s="510"/>
      <c r="K1777" s="510"/>
      <c r="L1777" s="510"/>
    </row>
    <row r="1778" spans="1:12" s="212" customFormat="1" ht="14.25" customHeight="1">
      <c r="A1778" s="656"/>
      <c r="B1778" s="662"/>
      <c r="C1778" s="469"/>
      <c r="D1778" s="426" t="s">
        <v>408</v>
      </c>
      <c r="E1778" s="548">
        <f>SUM(E1780:E1782)</f>
        <v>762453.03999999992</v>
      </c>
      <c r="F1778" s="548">
        <f>SUM(F1780:F1782)</f>
        <v>1392327</v>
      </c>
      <c r="G1778" s="548">
        <f>SUM(G1780:G1782)</f>
        <v>1383852.7999999998</v>
      </c>
      <c r="H1778" s="548">
        <f t="shared" si="132"/>
        <v>-8474.2000000001863</v>
      </c>
      <c r="I1778" s="548">
        <f t="shared" si="131"/>
        <v>621399.75999999989</v>
      </c>
      <c r="J1778" s="548"/>
      <c r="K1778" s="548">
        <f>SUM(K1780:K1782)</f>
        <v>1399031</v>
      </c>
      <c r="L1778" s="548">
        <f>SUM(L1780:L1782)</f>
        <v>1412232.7</v>
      </c>
    </row>
    <row r="1779" spans="1:12" s="212" customFormat="1">
      <c r="A1779" s="656"/>
      <c r="B1779" s="662"/>
      <c r="C1779" s="464"/>
      <c r="D1779" s="219" t="s">
        <v>71</v>
      </c>
      <c r="E1779" s="510"/>
      <c r="F1779" s="510"/>
      <c r="G1779" s="509"/>
      <c r="H1779" s="509">
        <f t="shared" si="132"/>
        <v>0</v>
      </c>
      <c r="I1779" s="510">
        <f t="shared" si="131"/>
        <v>0</v>
      </c>
      <c r="J1779" s="510"/>
      <c r="K1779" s="510"/>
      <c r="L1779" s="510"/>
    </row>
    <row r="1780" spans="1:12" s="212" customFormat="1" ht="28.5">
      <c r="A1780" s="656"/>
      <c r="B1780" s="662"/>
      <c r="C1780" s="470" t="s">
        <v>224</v>
      </c>
      <c r="D1780" s="222" t="s">
        <v>36</v>
      </c>
      <c r="E1780" s="510">
        <v>669051.14</v>
      </c>
      <c r="F1780" s="510">
        <v>1309041.2</v>
      </c>
      <c r="G1780" s="510">
        <v>1304760.8999999999</v>
      </c>
      <c r="H1780" s="510"/>
      <c r="I1780" s="510"/>
      <c r="J1780" s="510"/>
      <c r="K1780" s="510">
        <v>1318953.5</v>
      </c>
      <c r="L1780" s="510">
        <v>1331337.3</v>
      </c>
    </row>
    <row r="1781" spans="1:12" s="214" customFormat="1" ht="28.5">
      <c r="A1781" s="656"/>
      <c r="B1781" s="662"/>
      <c r="C1781" s="470" t="s">
        <v>225</v>
      </c>
      <c r="D1781" s="223" t="s">
        <v>37</v>
      </c>
      <c r="E1781" s="510">
        <v>79051.7</v>
      </c>
      <c r="F1781" s="510">
        <v>53251.1</v>
      </c>
      <c r="G1781" s="510">
        <v>49318.2</v>
      </c>
      <c r="H1781" s="510"/>
      <c r="I1781" s="510"/>
      <c r="J1781" s="510"/>
      <c r="K1781" s="510">
        <v>49651</v>
      </c>
      <c r="L1781" s="510">
        <v>49801.5</v>
      </c>
    </row>
    <row r="1782" spans="1:12" s="214" customFormat="1" ht="42.75">
      <c r="A1782" s="656"/>
      <c r="B1782" s="662"/>
      <c r="C1782" s="470" t="s">
        <v>226</v>
      </c>
      <c r="D1782" s="223" t="s">
        <v>38</v>
      </c>
      <c r="E1782" s="510">
        <v>14350.2</v>
      </c>
      <c r="F1782" s="510">
        <v>30034.7</v>
      </c>
      <c r="G1782" s="510">
        <v>29773.7</v>
      </c>
      <c r="H1782" s="510"/>
      <c r="I1782" s="510"/>
      <c r="J1782" s="510"/>
      <c r="K1782" s="510">
        <v>30426.5</v>
      </c>
      <c r="L1782" s="510">
        <v>31093.9</v>
      </c>
    </row>
    <row r="1783" spans="1:12" s="214" customFormat="1" ht="14.25">
      <c r="A1783" s="656"/>
      <c r="B1783" s="662"/>
      <c r="C1783" s="471"/>
      <c r="D1783" s="427"/>
      <c r="E1783" s="511"/>
      <c r="F1783" s="511"/>
      <c r="G1783" s="511"/>
      <c r="H1783" s="511">
        <f t="shared" si="132"/>
        <v>0</v>
      </c>
      <c r="I1783" s="511">
        <f t="shared" si="131"/>
        <v>0</v>
      </c>
      <c r="J1783" s="511"/>
      <c r="K1783" s="511"/>
      <c r="L1783" s="511"/>
    </row>
    <row r="1784" spans="1:12" s="214" customFormat="1" ht="14.25">
      <c r="A1784" s="656"/>
      <c r="B1784" s="662"/>
      <c r="C1784" s="472">
        <v>4212</v>
      </c>
      <c r="D1784" s="426" t="s">
        <v>39</v>
      </c>
      <c r="E1784" s="548">
        <f>E1786+E1787+E1788</f>
        <v>0</v>
      </c>
      <c r="F1784" s="548">
        <f>F1786+F1787+F1788</f>
        <v>35258.800000000003</v>
      </c>
      <c r="G1784" s="548">
        <f>G1786+G1787+G1788</f>
        <v>0</v>
      </c>
      <c r="H1784" s="548">
        <f t="shared" si="132"/>
        <v>-35258.800000000003</v>
      </c>
      <c r="I1784" s="548">
        <f t="shared" si="131"/>
        <v>0</v>
      </c>
      <c r="J1784" s="548"/>
      <c r="K1784" s="548">
        <f>K1786+K1787+K1788</f>
        <v>0</v>
      </c>
      <c r="L1784" s="548">
        <f>L1786+L1787+L1788</f>
        <v>0</v>
      </c>
    </row>
    <row r="1785" spans="1:12" s="214" customFormat="1">
      <c r="A1785" s="656"/>
      <c r="B1785" s="662"/>
      <c r="C1785" s="470"/>
      <c r="D1785" s="219" t="s">
        <v>71</v>
      </c>
      <c r="E1785" s="508"/>
      <c r="F1785" s="508"/>
      <c r="G1785" s="508"/>
      <c r="H1785" s="508">
        <f t="shared" si="132"/>
        <v>0</v>
      </c>
      <c r="I1785" s="508">
        <f t="shared" si="131"/>
        <v>0</v>
      </c>
      <c r="J1785" s="508"/>
      <c r="K1785" s="508"/>
      <c r="L1785" s="508"/>
    </row>
    <row r="1786" spans="1:12" s="214" customFormat="1">
      <c r="A1786" s="656"/>
      <c r="B1786" s="662"/>
      <c r="C1786" s="470"/>
      <c r="D1786" s="219" t="s">
        <v>39</v>
      </c>
      <c r="E1786" s="508"/>
      <c r="F1786" s="508">
        <v>25534</v>
      </c>
      <c r="G1786" s="508"/>
      <c r="H1786" s="508">
        <f t="shared" si="132"/>
        <v>-25534</v>
      </c>
      <c r="I1786" s="508">
        <f t="shared" si="131"/>
        <v>0</v>
      </c>
      <c r="J1786" s="508"/>
      <c r="K1786" s="508"/>
      <c r="L1786" s="508"/>
    </row>
    <row r="1787" spans="1:12" s="214" customFormat="1" ht="27">
      <c r="A1787" s="656"/>
      <c r="B1787" s="662"/>
      <c r="C1787" s="470"/>
      <c r="D1787" s="219" t="s">
        <v>233</v>
      </c>
      <c r="E1787" s="508"/>
      <c r="F1787" s="508"/>
      <c r="G1787" s="508"/>
      <c r="H1787" s="508">
        <f t="shared" si="132"/>
        <v>0</v>
      </c>
      <c r="I1787" s="508">
        <f t="shared" si="131"/>
        <v>0</v>
      </c>
      <c r="J1787" s="508"/>
      <c r="K1787" s="508"/>
      <c r="L1787" s="508"/>
    </row>
    <row r="1788" spans="1:12" s="214" customFormat="1">
      <c r="A1788" s="656"/>
      <c r="B1788" s="662"/>
      <c r="C1788" s="470"/>
      <c r="D1788" s="219" t="s">
        <v>332</v>
      </c>
      <c r="E1788" s="508"/>
      <c r="F1788" s="508">
        <v>9724.7999999999993</v>
      </c>
      <c r="G1788" s="508"/>
      <c r="H1788" s="508">
        <f t="shared" si="132"/>
        <v>-9724.7999999999993</v>
      </c>
      <c r="I1788" s="508">
        <f t="shared" si="131"/>
        <v>0</v>
      </c>
      <c r="J1788" s="508"/>
      <c r="K1788" s="508"/>
      <c r="L1788" s="508"/>
    </row>
    <row r="1789" spans="1:12" s="214" customFormat="1" ht="14.25">
      <c r="A1789" s="656"/>
      <c r="B1789" s="662"/>
      <c r="C1789" s="472">
        <v>4213</v>
      </c>
      <c r="D1789" s="426" t="s">
        <v>40</v>
      </c>
      <c r="E1789" s="548">
        <f>E1791+E1792</f>
        <v>0</v>
      </c>
      <c r="F1789" s="548">
        <f>F1791+F1792</f>
        <v>2817.9</v>
      </c>
      <c r="G1789" s="548">
        <f>G1791+G1792</f>
        <v>0</v>
      </c>
      <c r="H1789" s="548">
        <f t="shared" si="132"/>
        <v>-2817.9</v>
      </c>
      <c r="I1789" s="548">
        <f t="shared" si="131"/>
        <v>0</v>
      </c>
      <c r="J1789" s="548"/>
      <c r="K1789" s="548">
        <f>K1791+K1792</f>
        <v>0</v>
      </c>
      <c r="L1789" s="548">
        <f>L1791+L1792</f>
        <v>0</v>
      </c>
    </row>
    <row r="1790" spans="1:12" s="214" customFormat="1">
      <c r="A1790" s="656"/>
      <c r="B1790" s="662"/>
      <c r="C1790" s="470"/>
      <c r="D1790" s="219" t="s">
        <v>71</v>
      </c>
      <c r="E1790" s="508"/>
      <c r="F1790" s="508"/>
      <c r="G1790" s="508"/>
      <c r="H1790" s="508">
        <f t="shared" si="132"/>
        <v>0</v>
      </c>
      <c r="I1790" s="508">
        <f t="shared" si="131"/>
        <v>0</v>
      </c>
      <c r="J1790" s="508"/>
      <c r="K1790" s="508"/>
      <c r="L1790" s="508"/>
    </row>
    <row r="1791" spans="1:12" s="214" customFormat="1" ht="27">
      <c r="A1791" s="656"/>
      <c r="B1791" s="662"/>
      <c r="C1791" s="470"/>
      <c r="D1791" s="225" t="s">
        <v>41</v>
      </c>
      <c r="E1791" s="508"/>
      <c r="F1791" s="508">
        <v>2817.9</v>
      </c>
      <c r="G1791" s="508"/>
      <c r="H1791" s="508">
        <f t="shared" si="132"/>
        <v>-2817.9</v>
      </c>
      <c r="I1791" s="508">
        <f t="shared" si="131"/>
        <v>0</v>
      </c>
      <c r="J1791" s="508"/>
      <c r="K1791" s="508"/>
      <c r="L1791" s="508"/>
    </row>
    <row r="1792" spans="1:12" s="214" customFormat="1" ht="27">
      <c r="A1792" s="656"/>
      <c r="B1792" s="662"/>
      <c r="C1792" s="470"/>
      <c r="D1792" s="225" t="s">
        <v>227</v>
      </c>
      <c r="E1792" s="508"/>
      <c r="F1792" s="508"/>
      <c r="G1792" s="508"/>
      <c r="H1792" s="508">
        <f t="shared" si="132"/>
        <v>0</v>
      </c>
      <c r="I1792" s="508">
        <f t="shared" si="131"/>
        <v>0</v>
      </c>
      <c r="J1792" s="508"/>
      <c r="K1792" s="508"/>
      <c r="L1792" s="508"/>
    </row>
    <row r="1793" spans="1:12" s="214" customFormat="1" ht="14.25">
      <c r="A1793" s="656"/>
      <c r="B1793" s="662"/>
      <c r="C1793" s="470">
        <v>4214</v>
      </c>
      <c r="D1793" s="224" t="s">
        <v>42</v>
      </c>
      <c r="E1793" s="508">
        <v>53049.84</v>
      </c>
      <c r="F1793" s="508">
        <v>229783.2</v>
      </c>
      <c r="G1793" s="508">
        <v>246155</v>
      </c>
      <c r="H1793" s="508">
        <f t="shared" si="132"/>
        <v>16371.799999999988</v>
      </c>
      <c r="I1793" s="508">
        <f t="shared" si="131"/>
        <v>193105.16</v>
      </c>
      <c r="J1793" s="508"/>
      <c r="K1793" s="508">
        <v>246155</v>
      </c>
      <c r="L1793" s="508">
        <v>246155</v>
      </c>
    </row>
    <row r="1794" spans="1:12" s="212" customFormat="1" ht="23.25" customHeight="1">
      <c r="A1794" s="656"/>
      <c r="B1794" s="662"/>
      <c r="C1794" s="470">
        <v>4215</v>
      </c>
      <c r="D1794" s="224" t="s">
        <v>43</v>
      </c>
      <c r="E1794" s="508"/>
      <c r="F1794" s="508"/>
      <c r="G1794" s="508"/>
      <c r="H1794" s="508">
        <f t="shared" si="132"/>
        <v>0</v>
      </c>
      <c r="I1794" s="508">
        <f t="shared" si="131"/>
        <v>0</v>
      </c>
      <c r="J1794" s="508"/>
      <c r="K1794" s="508"/>
      <c r="L1794" s="508"/>
    </row>
    <row r="1795" spans="1:12" s="146" customFormat="1" ht="28.5">
      <c r="A1795" s="656"/>
      <c r="B1795" s="662"/>
      <c r="C1795" s="470">
        <v>4216</v>
      </c>
      <c r="D1795" s="224" t="s">
        <v>44</v>
      </c>
      <c r="E1795" s="508"/>
      <c r="F1795" s="508"/>
      <c r="G1795" s="508"/>
      <c r="H1795" s="508">
        <f t="shared" si="132"/>
        <v>0</v>
      </c>
      <c r="I1795" s="508">
        <f t="shared" si="131"/>
        <v>0</v>
      </c>
      <c r="J1795" s="508"/>
      <c r="K1795" s="508"/>
      <c r="L1795" s="508"/>
    </row>
    <row r="1796" spans="1:12" s="146" customFormat="1" ht="14.25">
      <c r="A1796" s="656"/>
      <c r="B1796" s="662"/>
      <c r="C1796" s="470">
        <v>4217</v>
      </c>
      <c r="D1796" s="224" t="s">
        <v>45</v>
      </c>
      <c r="E1796" s="508"/>
      <c r="F1796" s="508"/>
      <c r="G1796" s="508"/>
      <c r="H1796" s="508">
        <f t="shared" si="132"/>
        <v>0</v>
      </c>
      <c r="I1796" s="508">
        <f t="shared" si="131"/>
        <v>0</v>
      </c>
      <c r="J1796" s="508"/>
      <c r="K1796" s="508"/>
      <c r="L1796" s="508"/>
    </row>
    <row r="1797" spans="1:12" s="146" customFormat="1" ht="28.5">
      <c r="A1797" s="656"/>
      <c r="B1797" s="662"/>
      <c r="C1797" s="472"/>
      <c r="D1797" s="426" t="s">
        <v>356</v>
      </c>
      <c r="E1797" s="548">
        <f>E1799+E1800</f>
        <v>0</v>
      </c>
      <c r="F1797" s="548">
        <f>F1799+F1800</f>
        <v>0</v>
      </c>
      <c r="G1797" s="548">
        <f>G1799+G1800</f>
        <v>0</v>
      </c>
      <c r="H1797" s="548">
        <f t="shared" si="132"/>
        <v>0</v>
      </c>
      <c r="I1797" s="548">
        <f t="shared" si="131"/>
        <v>0</v>
      </c>
      <c r="J1797" s="548"/>
      <c r="K1797" s="548">
        <f>K1799+K1800</f>
        <v>0</v>
      </c>
      <c r="L1797" s="548">
        <f>L1799+L1800</f>
        <v>0</v>
      </c>
    </row>
    <row r="1798" spans="1:12" s="146" customFormat="1">
      <c r="A1798" s="656"/>
      <c r="B1798" s="662"/>
      <c r="C1798" s="470"/>
      <c r="D1798" s="219" t="s">
        <v>71</v>
      </c>
      <c r="E1798" s="509"/>
      <c r="F1798" s="509"/>
      <c r="G1798" s="509"/>
      <c r="H1798" s="509">
        <f t="shared" si="132"/>
        <v>0</v>
      </c>
      <c r="I1798" s="509">
        <f t="shared" si="131"/>
        <v>0</v>
      </c>
      <c r="J1798" s="509"/>
      <c r="K1798" s="509"/>
      <c r="L1798" s="509"/>
    </row>
    <row r="1799" spans="1:12" s="146" customFormat="1">
      <c r="A1799" s="656"/>
      <c r="B1799" s="662"/>
      <c r="C1799" s="470">
        <v>4221</v>
      </c>
      <c r="D1799" s="219" t="s">
        <v>46</v>
      </c>
      <c r="E1799" s="509"/>
      <c r="F1799" s="509"/>
      <c r="G1799" s="509"/>
      <c r="H1799" s="509">
        <f t="shared" si="132"/>
        <v>0</v>
      </c>
      <c r="I1799" s="509">
        <f t="shared" si="131"/>
        <v>0</v>
      </c>
      <c r="J1799" s="509"/>
      <c r="K1799" s="509"/>
      <c r="L1799" s="509"/>
    </row>
    <row r="1800" spans="1:12" s="146" customFormat="1" ht="27">
      <c r="A1800" s="656"/>
      <c r="B1800" s="662"/>
      <c r="C1800" s="470">
        <v>4222</v>
      </c>
      <c r="D1800" s="219" t="s">
        <v>47</v>
      </c>
      <c r="E1800" s="509"/>
      <c r="F1800" s="509"/>
      <c r="G1800" s="509"/>
      <c r="H1800" s="509">
        <f t="shared" si="132"/>
        <v>0</v>
      </c>
      <c r="I1800" s="509">
        <f t="shared" si="131"/>
        <v>0</v>
      </c>
      <c r="J1800" s="509"/>
      <c r="K1800" s="509"/>
      <c r="L1800" s="509"/>
    </row>
    <row r="1801" spans="1:12" s="214" customFormat="1" ht="14.25">
      <c r="A1801" s="656"/>
      <c r="B1801" s="662"/>
      <c r="C1801" s="470">
        <v>4231</v>
      </c>
      <c r="D1801" s="220" t="s">
        <v>48</v>
      </c>
      <c r="E1801" s="509">
        <v>3018.12</v>
      </c>
      <c r="F1801" s="509">
        <v>8000</v>
      </c>
      <c r="G1801" s="509">
        <v>8000</v>
      </c>
      <c r="H1801" s="509">
        <f t="shared" si="132"/>
        <v>0</v>
      </c>
      <c r="I1801" s="509">
        <f t="shared" si="131"/>
        <v>4981.88</v>
      </c>
      <c r="J1801" s="509"/>
      <c r="K1801" s="509">
        <v>8000</v>
      </c>
      <c r="L1801" s="509">
        <v>8000</v>
      </c>
    </row>
    <row r="1802" spans="1:12" s="214" customFormat="1" ht="16.5">
      <c r="A1802" s="656"/>
      <c r="B1802" s="662"/>
      <c r="C1802" s="470">
        <v>4232</v>
      </c>
      <c r="D1802" s="220" t="s">
        <v>49</v>
      </c>
      <c r="E1802" s="509"/>
      <c r="F1802" s="509"/>
      <c r="G1802" s="509"/>
      <c r="H1802" s="509">
        <f t="shared" si="132"/>
        <v>0</v>
      </c>
      <c r="I1802" s="509">
        <f t="shared" si="131"/>
        <v>0</v>
      </c>
      <c r="J1802" s="549"/>
      <c r="K1802" s="509"/>
      <c r="L1802" s="509"/>
    </row>
    <row r="1803" spans="1:12" s="214" customFormat="1" ht="28.5">
      <c r="A1803" s="656"/>
      <c r="B1803" s="662"/>
      <c r="C1803" s="470">
        <v>4233</v>
      </c>
      <c r="D1803" s="220" t="s">
        <v>322</v>
      </c>
      <c r="E1803" s="509"/>
      <c r="F1803" s="509"/>
      <c r="G1803" s="509"/>
      <c r="H1803" s="509">
        <f t="shared" si="132"/>
        <v>0</v>
      </c>
      <c r="I1803" s="509">
        <f t="shared" si="131"/>
        <v>0</v>
      </c>
      <c r="J1803" s="549"/>
      <c r="K1803" s="509"/>
      <c r="L1803" s="509"/>
    </row>
    <row r="1804" spans="1:12" s="214" customFormat="1" ht="14.25">
      <c r="A1804" s="656"/>
      <c r="B1804" s="662"/>
      <c r="C1804" s="470">
        <v>4234</v>
      </c>
      <c r="D1804" s="220" t="s">
        <v>50</v>
      </c>
      <c r="E1804" s="508"/>
      <c r="F1804" s="508"/>
      <c r="G1804" s="508"/>
      <c r="H1804" s="508">
        <f t="shared" si="132"/>
        <v>0</v>
      </c>
      <c r="I1804" s="508">
        <f t="shared" si="131"/>
        <v>0</v>
      </c>
      <c r="J1804" s="508"/>
      <c r="K1804" s="508"/>
      <c r="L1804" s="508"/>
    </row>
    <row r="1805" spans="1:12" s="212" customFormat="1" ht="14.25">
      <c r="A1805" s="656"/>
      <c r="B1805" s="662"/>
      <c r="C1805" s="470">
        <v>4235</v>
      </c>
      <c r="D1805" s="220" t="s">
        <v>51</v>
      </c>
      <c r="E1805" s="508"/>
      <c r="F1805" s="508"/>
      <c r="G1805" s="508"/>
      <c r="H1805" s="508">
        <f t="shared" si="132"/>
        <v>0</v>
      </c>
      <c r="I1805" s="508">
        <f t="shared" si="131"/>
        <v>0</v>
      </c>
      <c r="J1805" s="508"/>
      <c r="K1805" s="508"/>
      <c r="L1805" s="508"/>
    </row>
    <row r="1806" spans="1:12" s="214" customFormat="1" ht="28.5">
      <c r="A1806" s="656"/>
      <c r="B1806" s="662"/>
      <c r="C1806" s="470">
        <v>4236</v>
      </c>
      <c r="D1806" s="220" t="s">
        <v>52</v>
      </c>
      <c r="E1806" s="508"/>
      <c r="F1806" s="508"/>
      <c r="G1806" s="508"/>
      <c r="H1806" s="508">
        <f t="shared" si="132"/>
        <v>0</v>
      </c>
      <c r="I1806" s="508">
        <f t="shared" si="131"/>
        <v>0</v>
      </c>
      <c r="J1806" s="508"/>
      <c r="K1806" s="508"/>
      <c r="L1806" s="508"/>
    </row>
    <row r="1807" spans="1:12" s="212" customFormat="1" ht="14.25">
      <c r="A1807" s="656"/>
      <c r="B1807" s="662"/>
      <c r="C1807" s="470">
        <v>4237</v>
      </c>
      <c r="D1807" s="220" t="s">
        <v>53</v>
      </c>
      <c r="E1807" s="508"/>
      <c r="F1807" s="508"/>
      <c r="G1807" s="508"/>
      <c r="H1807" s="508">
        <f t="shared" si="132"/>
        <v>0</v>
      </c>
      <c r="I1807" s="508">
        <f t="shared" si="131"/>
        <v>0</v>
      </c>
      <c r="J1807" s="508"/>
      <c r="K1807" s="508"/>
      <c r="L1807" s="508"/>
    </row>
    <row r="1808" spans="1:12" s="212" customFormat="1" ht="28.5">
      <c r="A1808" s="656"/>
      <c r="B1808" s="662"/>
      <c r="C1808" s="470">
        <v>4239</v>
      </c>
      <c r="D1808" s="218" t="s">
        <v>54</v>
      </c>
      <c r="E1808" s="510"/>
      <c r="F1808" s="510"/>
      <c r="G1808" s="510"/>
      <c r="H1808" s="510">
        <f t="shared" si="132"/>
        <v>0</v>
      </c>
      <c r="I1808" s="510">
        <f t="shared" si="131"/>
        <v>0</v>
      </c>
      <c r="J1808" s="510"/>
      <c r="K1808" s="510"/>
      <c r="L1808" s="510"/>
    </row>
    <row r="1809" spans="1:12" s="212" customFormat="1" ht="14.25">
      <c r="A1809" s="656"/>
      <c r="B1809" s="662"/>
      <c r="C1809" s="470">
        <v>4241</v>
      </c>
      <c r="D1809" s="220" t="s">
        <v>55</v>
      </c>
      <c r="E1809" s="508"/>
      <c r="F1809" s="508">
        <v>179.9</v>
      </c>
      <c r="G1809" s="508"/>
      <c r="H1809" s="508">
        <f t="shared" si="132"/>
        <v>-179.9</v>
      </c>
      <c r="I1809" s="508">
        <f t="shared" si="131"/>
        <v>0</v>
      </c>
      <c r="J1809" s="508"/>
      <c r="K1809" s="508"/>
      <c r="L1809" s="508"/>
    </row>
    <row r="1810" spans="1:12" s="212" customFormat="1" ht="28.5">
      <c r="A1810" s="656"/>
      <c r="B1810" s="662"/>
      <c r="C1810" s="470">
        <v>4251</v>
      </c>
      <c r="D1810" s="218" t="s">
        <v>56</v>
      </c>
      <c r="E1810" s="510"/>
      <c r="F1810" s="510"/>
      <c r="G1810" s="510"/>
      <c r="H1810" s="510">
        <f t="shared" si="132"/>
        <v>0</v>
      </c>
      <c r="I1810" s="510">
        <f t="shared" si="131"/>
        <v>0</v>
      </c>
      <c r="J1810" s="510"/>
      <c r="K1810" s="510"/>
      <c r="L1810" s="510"/>
    </row>
    <row r="1811" spans="1:12" s="212" customFormat="1" ht="28.5">
      <c r="A1811" s="656"/>
      <c r="B1811" s="662"/>
      <c r="C1811" s="472">
        <v>4252</v>
      </c>
      <c r="D1811" s="426" t="s">
        <v>57</v>
      </c>
      <c r="E1811" s="548">
        <f>E1813+E1814</f>
        <v>0</v>
      </c>
      <c r="F1811" s="548">
        <f>F1813+F1814</f>
        <v>0</v>
      </c>
      <c r="G1811" s="548">
        <f>G1813+G1814</f>
        <v>0</v>
      </c>
      <c r="H1811" s="548">
        <f t="shared" si="132"/>
        <v>0</v>
      </c>
      <c r="I1811" s="548">
        <f t="shared" si="131"/>
        <v>0</v>
      </c>
      <c r="J1811" s="548"/>
      <c r="K1811" s="548">
        <f>K1813+K1814</f>
        <v>0</v>
      </c>
      <c r="L1811" s="548">
        <f>L1813+L1814</f>
        <v>0</v>
      </c>
    </row>
    <row r="1812" spans="1:12" s="212" customFormat="1">
      <c r="A1812" s="656"/>
      <c r="B1812" s="662"/>
      <c r="C1812" s="470"/>
      <c r="D1812" s="219" t="s">
        <v>71</v>
      </c>
      <c r="E1812" s="510"/>
      <c r="F1812" s="510"/>
      <c r="G1812" s="510"/>
      <c r="H1812" s="510">
        <f t="shared" si="132"/>
        <v>0</v>
      </c>
      <c r="I1812" s="510">
        <f t="shared" si="131"/>
        <v>0</v>
      </c>
      <c r="J1812" s="510"/>
      <c r="K1812" s="510"/>
      <c r="L1812" s="510"/>
    </row>
    <row r="1813" spans="1:12" s="214" customFormat="1" ht="27">
      <c r="A1813" s="656"/>
      <c r="B1813" s="662"/>
      <c r="C1813" s="470"/>
      <c r="D1813" s="226" t="s">
        <v>58</v>
      </c>
      <c r="E1813" s="510"/>
      <c r="F1813" s="510"/>
      <c r="G1813" s="510"/>
      <c r="H1813" s="510">
        <f t="shared" si="132"/>
        <v>0</v>
      </c>
      <c r="I1813" s="510">
        <f t="shared" si="131"/>
        <v>0</v>
      </c>
      <c r="J1813" s="510"/>
      <c r="K1813" s="510"/>
      <c r="L1813" s="510"/>
    </row>
    <row r="1814" spans="1:12" s="214" customFormat="1" ht="27">
      <c r="A1814" s="656"/>
      <c r="B1814" s="662"/>
      <c r="C1814" s="470"/>
      <c r="D1814" s="226" t="s">
        <v>59</v>
      </c>
      <c r="E1814" s="510"/>
      <c r="F1814" s="510"/>
      <c r="G1814" s="510"/>
      <c r="H1814" s="510">
        <f t="shared" si="132"/>
        <v>0</v>
      </c>
      <c r="I1814" s="510">
        <f t="shared" si="131"/>
        <v>0</v>
      </c>
      <c r="J1814" s="510"/>
      <c r="K1814" s="510"/>
      <c r="L1814" s="510"/>
    </row>
    <row r="1815" spans="1:12" s="214" customFormat="1" ht="14.25">
      <c r="A1815" s="656"/>
      <c r="B1815" s="662"/>
      <c r="C1815" s="472">
        <v>4261</v>
      </c>
      <c r="D1815" s="426" t="s">
        <v>60</v>
      </c>
      <c r="E1815" s="548">
        <f>E1817+E1818</f>
        <v>0</v>
      </c>
      <c r="F1815" s="548">
        <f>F1817+F1818</f>
        <v>0</v>
      </c>
      <c r="G1815" s="548">
        <f>G1817+G1818</f>
        <v>0</v>
      </c>
      <c r="H1815" s="548">
        <f t="shared" si="132"/>
        <v>0</v>
      </c>
      <c r="I1815" s="548">
        <f t="shared" si="131"/>
        <v>0</v>
      </c>
      <c r="J1815" s="548"/>
      <c r="K1815" s="548">
        <f>K1817+K1818</f>
        <v>0</v>
      </c>
      <c r="L1815" s="548">
        <f>L1817+L1818</f>
        <v>0</v>
      </c>
    </row>
    <row r="1816" spans="1:12" s="214" customFormat="1">
      <c r="A1816" s="656"/>
      <c r="B1816" s="662"/>
      <c r="C1816" s="470"/>
      <c r="D1816" s="219" t="s">
        <v>71</v>
      </c>
      <c r="E1816" s="508"/>
      <c r="F1816" s="508"/>
      <c r="G1816" s="508"/>
      <c r="H1816" s="508">
        <f t="shared" si="132"/>
        <v>0</v>
      </c>
      <c r="I1816" s="508">
        <f t="shared" si="131"/>
        <v>0</v>
      </c>
      <c r="J1816" s="508"/>
      <c r="K1816" s="508"/>
      <c r="L1816" s="508"/>
    </row>
    <row r="1817" spans="1:12" s="214" customFormat="1">
      <c r="A1817" s="656"/>
      <c r="B1817" s="662"/>
      <c r="C1817" s="470"/>
      <c r="D1817" s="219" t="s">
        <v>61</v>
      </c>
      <c r="E1817" s="508"/>
      <c r="F1817" s="508"/>
      <c r="G1817" s="508"/>
      <c r="H1817" s="508">
        <f t="shared" si="132"/>
        <v>0</v>
      </c>
      <c r="I1817" s="508">
        <f t="shared" si="131"/>
        <v>0</v>
      </c>
      <c r="J1817" s="508"/>
      <c r="K1817" s="508"/>
      <c r="L1817" s="508"/>
    </row>
    <row r="1818" spans="1:12" s="214" customFormat="1">
      <c r="A1818" s="656"/>
      <c r="B1818" s="662"/>
      <c r="C1818" s="470"/>
      <c r="D1818" s="219" t="s">
        <v>62</v>
      </c>
      <c r="E1818" s="508"/>
      <c r="F1818" s="508"/>
      <c r="G1818" s="508"/>
      <c r="H1818" s="508">
        <f t="shared" si="132"/>
        <v>0</v>
      </c>
      <c r="I1818" s="508">
        <f t="shared" si="131"/>
        <v>0</v>
      </c>
      <c r="J1818" s="508"/>
      <c r="K1818" s="508"/>
      <c r="L1818" s="508"/>
    </row>
    <row r="1819" spans="1:12" s="214" customFormat="1" ht="14.25">
      <c r="A1819" s="656"/>
      <c r="B1819" s="662"/>
      <c r="C1819" s="470">
        <v>4262</v>
      </c>
      <c r="D1819" s="220" t="s">
        <v>288</v>
      </c>
      <c r="E1819" s="508"/>
      <c r="F1819" s="508"/>
      <c r="G1819" s="508"/>
      <c r="H1819" s="508">
        <f t="shared" si="132"/>
        <v>0</v>
      </c>
      <c r="I1819" s="508">
        <f t="shared" si="131"/>
        <v>0</v>
      </c>
      <c r="J1819" s="508"/>
      <c r="K1819" s="508"/>
      <c r="L1819" s="508"/>
    </row>
    <row r="1820" spans="1:12" s="214" customFormat="1" ht="14.25">
      <c r="A1820" s="656"/>
      <c r="B1820" s="662"/>
      <c r="C1820" s="470">
        <v>4264</v>
      </c>
      <c r="D1820" s="220" t="s">
        <v>287</v>
      </c>
      <c r="E1820" s="508"/>
      <c r="F1820" s="508"/>
      <c r="G1820" s="508"/>
      <c r="H1820" s="508">
        <f t="shared" si="132"/>
        <v>0</v>
      </c>
      <c r="I1820" s="508">
        <f t="shared" si="131"/>
        <v>0</v>
      </c>
      <c r="J1820" s="508"/>
      <c r="K1820" s="508"/>
      <c r="L1820" s="508"/>
    </row>
    <row r="1821" spans="1:12" s="214" customFormat="1" ht="22.5" customHeight="1">
      <c r="A1821" s="656"/>
      <c r="B1821" s="662"/>
      <c r="C1821" s="473">
        <v>4266</v>
      </c>
      <c r="D1821" s="454" t="s">
        <v>363</v>
      </c>
      <c r="E1821" s="508"/>
      <c r="F1821" s="508"/>
      <c r="G1821" s="508"/>
      <c r="H1821" s="508">
        <f t="shared" si="132"/>
        <v>0</v>
      </c>
      <c r="I1821" s="508">
        <f t="shared" si="131"/>
        <v>0</v>
      </c>
      <c r="J1821" s="508"/>
      <c r="K1821" s="508"/>
      <c r="L1821" s="508"/>
    </row>
    <row r="1822" spans="1:12" s="214" customFormat="1" ht="28.5">
      <c r="A1822" s="656"/>
      <c r="B1822" s="662"/>
      <c r="C1822" s="470">
        <v>4267</v>
      </c>
      <c r="D1822" s="220" t="s">
        <v>289</v>
      </c>
      <c r="E1822" s="508"/>
      <c r="F1822" s="508"/>
      <c r="G1822" s="508"/>
      <c r="H1822" s="508">
        <f t="shared" si="132"/>
        <v>0</v>
      </c>
      <c r="I1822" s="508">
        <f t="shared" si="131"/>
        <v>0</v>
      </c>
      <c r="J1822" s="508"/>
      <c r="K1822" s="508"/>
      <c r="L1822" s="508"/>
    </row>
    <row r="1823" spans="1:12" s="214" customFormat="1" ht="14.25">
      <c r="A1823" s="656"/>
      <c r="B1823" s="662"/>
      <c r="C1823" s="470">
        <v>4269</v>
      </c>
      <c r="D1823" s="220" t="s">
        <v>63</v>
      </c>
      <c r="E1823" s="508"/>
      <c r="F1823" s="508"/>
      <c r="G1823" s="508"/>
      <c r="H1823" s="508">
        <f t="shared" si="132"/>
        <v>0</v>
      </c>
      <c r="I1823" s="508">
        <f t="shared" si="131"/>
        <v>0</v>
      </c>
      <c r="J1823" s="508"/>
      <c r="K1823" s="508"/>
      <c r="L1823" s="508"/>
    </row>
    <row r="1824" spans="1:12" s="214" customFormat="1" ht="42.75">
      <c r="A1824" s="656"/>
      <c r="B1824" s="662"/>
      <c r="C1824" s="470">
        <v>4511</v>
      </c>
      <c r="D1824" s="218" t="s">
        <v>64</v>
      </c>
      <c r="E1824" s="508"/>
      <c r="F1824" s="508"/>
      <c r="G1824" s="508"/>
      <c r="H1824" s="508">
        <f t="shared" si="132"/>
        <v>0</v>
      </c>
      <c r="I1824" s="508">
        <f t="shared" si="131"/>
        <v>0</v>
      </c>
      <c r="J1824" s="508"/>
      <c r="K1824" s="508"/>
      <c r="L1824" s="508"/>
    </row>
    <row r="1825" spans="1:12" s="593" customFormat="1" ht="42.75">
      <c r="A1825" s="656"/>
      <c r="B1825" s="662"/>
      <c r="C1825" s="470">
        <v>4621</v>
      </c>
      <c r="D1825" s="218" t="s">
        <v>65</v>
      </c>
      <c r="E1825" s="508"/>
      <c r="F1825" s="508"/>
      <c r="G1825" s="508"/>
      <c r="H1825" s="508">
        <f t="shared" si="132"/>
        <v>0</v>
      </c>
      <c r="I1825" s="508">
        <f t="shared" si="131"/>
        <v>0</v>
      </c>
      <c r="J1825" s="550"/>
      <c r="K1825" s="508"/>
      <c r="L1825" s="508"/>
    </row>
    <row r="1826" spans="1:12" s="593" customFormat="1" ht="42.75">
      <c r="A1826" s="656"/>
      <c r="B1826" s="662"/>
      <c r="C1826" s="470">
        <v>4631</v>
      </c>
      <c r="D1826" s="218" t="s">
        <v>321</v>
      </c>
      <c r="E1826" s="508"/>
      <c r="F1826" s="508"/>
      <c r="G1826" s="508"/>
      <c r="H1826" s="508">
        <f t="shared" si="132"/>
        <v>0</v>
      </c>
      <c r="I1826" s="508">
        <f t="shared" si="131"/>
        <v>0</v>
      </c>
      <c r="J1826" s="550"/>
      <c r="K1826" s="508"/>
      <c r="L1826" s="508"/>
    </row>
    <row r="1827" spans="1:12" s="593" customFormat="1" ht="21.75" customHeight="1">
      <c r="A1827" s="656"/>
      <c r="B1827" s="662"/>
      <c r="C1827" s="470">
        <v>4632</v>
      </c>
      <c r="D1827" s="218" t="s">
        <v>231</v>
      </c>
      <c r="E1827" s="508"/>
      <c r="F1827" s="508"/>
      <c r="G1827" s="508"/>
      <c r="H1827" s="508">
        <f t="shared" si="132"/>
        <v>0</v>
      </c>
      <c r="I1827" s="508">
        <f t="shared" si="131"/>
        <v>0</v>
      </c>
      <c r="J1827" s="508"/>
      <c r="K1827" s="508"/>
      <c r="L1827" s="508"/>
    </row>
    <row r="1828" spans="1:12" s="593" customFormat="1" ht="48.75" customHeight="1">
      <c r="A1828" s="656"/>
      <c r="B1828" s="662"/>
      <c r="C1828" s="473">
        <v>4638</v>
      </c>
      <c r="D1828" s="454" t="s">
        <v>364</v>
      </c>
      <c r="E1828" s="508"/>
      <c r="F1828" s="508"/>
      <c r="G1828" s="508"/>
      <c r="H1828" s="508">
        <f t="shared" si="132"/>
        <v>0</v>
      </c>
      <c r="I1828" s="508">
        <f t="shared" si="131"/>
        <v>0</v>
      </c>
      <c r="J1828" s="508"/>
      <c r="K1828" s="508"/>
      <c r="L1828" s="508"/>
    </row>
    <row r="1829" spans="1:12" s="593" customFormat="1" ht="14.25">
      <c r="A1829" s="656"/>
      <c r="B1829" s="662"/>
      <c r="C1829" s="470" t="s">
        <v>327</v>
      </c>
      <c r="D1829" s="218" t="s">
        <v>328</v>
      </c>
      <c r="E1829" s="508"/>
      <c r="F1829" s="508"/>
      <c r="G1829" s="508"/>
      <c r="H1829" s="508">
        <f t="shared" si="132"/>
        <v>0</v>
      </c>
      <c r="I1829" s="508">
        <f t="shared" si="131"/>
        <v>0</v>
      </c>
      <c r="J1829" s="508"/>
      <c r="K1829" s="508"/>
      <c r="L1829" s="508"/>
    </row>
    <row r="1830" spans="1:12" s="593" customFormat="1" ht="14.25">
      <c r="A1830" s="656"/>
      <c r="B1830" s="662"/>
      <c r="C1830" s="470">
        <v>4729</v>
      </c>
      <c r="D1830" s="220" t="s">
        <v>66</v>
      </c>
      <c r="E1830" s="551"/>
      <c r="F1830" s="508">
        <v>6000</v>
      </c>
      <c r="G1830" s="508">
        <v>2400</v>
      </c>
      <c r="H1830" s="508">
        <f t="shared" si="132"/>
        <v>-3600</v>
      </c>
      <c r="I1830" s="508">
        <f t="shared" si="131"/>
        <v>2400</v>
      </c>
      <c r="J1830" s="551"/>
      <c r="K1830" s="508">
        <v>2400</v>
      </c>
      <c r="L1830" s="508">
        <v>2400</v>
      </c>
    </row>
    <row r="1831" spans="1:12" s="593" customFormat="1" ht="14.25">
      <c r="A1831" s="656"/>
      <c r="B1831" s="662"/>
      <c r="C1831" s="470">
        <v>4822</v>
      </c>
      <c r="D1831" s="220" t="s">
        <v>67</v>
      </c>
      <c r="E1831" s="551"/>
      <c r="F1831" s="551"/>
      <c r="G1831" s="508"/>
      <c r="H1831" s="508">
        <f t="shared" si="132"/>
        <v>0</v>
      </c>
      <c r="I1831" s="508">
        <f t="shared" si="131"/>
        <v>0</v>
      </c>
      <c r="J1831" s="551"/>
      <c r="K1831" s="551"/>
      <c r="L1831" s="551"/>
    </row>
    <row r="1832" spans="1:12" s="593" customFormat="1" ht="14.25">
      <c r="A1832" s="656"/>
      <c r="B1832" s="662"/>
      <c r="C1832" s="472">
        <v>4823</v>
      </c>
      <c r="D1832" s="426" t="s">
        <v>68</v>
      </c>
      <c r="E1832" s="548">
        <f>E1834+E1835+E1836</f>
        <v>0</v>
      </c>
      <c r="F1832" s="548">
        <f>F1834+F1835+F1836</f>
        <v>2259.8000000000002</v>
      </c>
      <c r="G1832" s="548">
        <f>G1834+G1835+G1836</f>
        <v>2552.5679999999998</v>
      </c>
      <c r="H1832" s="548">
        <f t="shared" si="132"/>
        <v>292.76799999999957</v>
      </c>
      <c r="I1832" s="548">
        <f t="shared" si="131"/>
        <v>2552.5679999999998</v>
      </c>
      <c r="J1832" s="548"/>
      <c r="K1832" s="548">
        <f>K1834+K1835+K1836</f>
        <v>2552.5679999999998</v>
      </c>
      <c r="L1832" s="548">
        <f>L1834+L1835+L1836</f>
        <v>2552.5679999999998</v>
      </c>
    </row>
    <row r="1833" spans="1:12" s="593" customFormat="1" ht="14.25">
      <c r="A1833" s="656"/>
      <c r="B1833" s="662"/>
      <c r="C1833" s="470"/>
      <c r="D1833" s="219" t="s">
        <v>71</v>
      </c>
      <c r="E1833" s="551"/>
      <c r="F1833" s="551"/>
      <c r="G1833" s="508"/>
      <c r="H1833" s="508">
        <f t="shared" si="132"/>
        <v>0</v>
      </c>
      <c r="I1833" s="508">
        <f t="shared" si="131"/>
        <v>0</v>
      </c>
      <c r="J1833" s="551"/>
      <c r="K1833" s="551"/>
      <c r="L1833" s="551"/>
    </row>
    <row r="1834" spans="1:12" s="214" customFormat="1" ht="27">
      <c r="A1834" s="656"/>
      <c r="B1834" s="662"/>
      <c r="C1834" s="470"/>
      <c r="D1834" s="219" t="s">
        <v>230</v>
      </c>
      <c r="E1834" s="508"/>
      <c r="F1834" s="508">
        <v>24.6</v>
      </c>
      <c r="G1834" s="508">
        <v>24.6</v>
      </c>
      <c r="H1834" s="508">
        <f t="shared" si="132"/>
        <v>0</v>
      </c>
      <c r="I1834" s="508">
        <f t="shared" si="131"/>
        <v>24.6</v>
      </c>
      <c r="J1834" s="551"/>
      <c r="K1834" s="508">
        <v>24.6</v>
      </c>
      <c r="L1834" s="508">
        <v>24.6</v>
      </c>
    </row>
    <row r="1835" spans="1:12" ht="27.95" customHeight="1">
      <c r="A1835" s="656"/>
      <c r="B1835" s="662"/>
      <c r="C1835" s="470"/>
      <c r="D1835" s="219" t="s">
        <v>228</v>
      </c>
      <c r="E1835" s="508"/>
      <c r="F1835" s="508">
        <v>2052.8000000000002</v>
      </c>
      <c r="G1835" s="508">
        <v>2052.768</v>
      </c>
      <c r="H1835" s="508">
        <f t="shared" si="132"/>
        <v>-3.2000000000152795E-2</v>
      </c>
      <c r="I1835" s="508">
        <f t="shared" si="131"/>
        <v>2052.768</v>
      </c>
      <c r="J1835" s="551"/>
      <c r="K1835" s="508">
        <v>2052.768</v>
      </c>
      <c r="L1835" s="508">
        <v>2052.768</v>
      </c>
    </row>
    <row r="1836" spans="1:12" ht="14.25">
      <c r="A1836" s="656"/>
      <c r="B1836" s="662"/>
      <c r="C1836" s="470"/>
      <c r="D1836" s="219" t="s">
        <v>229</v>
      </c>
      <c r="E1836" s="551"/>
      <c r="F1836" s="508">
        <v>182.4</v>
      </c>
      <c r="G1836" s="508">
        <v>475.2</v>
      </c>
      <c r="H1836" s="508">
        <f t="shared" si="132"/>
        <v>292.79999999999995</v>
      </c>
      <c r="I1836" s="508">
        <f t="shared" si="131"/>
        <v>475.2</v>
      </c>
      <c r="J1836" s="551"/>
      <c r="K1836" s="508">
        <v>475.2</v>
      </c>
      <c r="L1836" s="508">
        <v>475.2</v>
      </c>
    </row>
    <row r="1837" spans="1:12" ht="31.5" customHeight="1">
      <c r="A1837" s="656"/>
      <c r="B1837" s="662"/>
      <c r="C1837" s="473" t="s">
        <v>362</v>
      </c>
      <c r="D1837" s="454" t="s">
        <v>384</v>
      </c>
      <c r="E1837" s="551"/>
      <c r="F1837" s="551"/>
      <c r="G1837" s="508"/>
      <c r="H1837" s="508">
        <f t="shared" si="132"/>
        <v>0</v>
      </c>
      <c r="I1837" s="508">
        <f t="shared" si="131"/>
        <v>0</v>
      </c>
      <c r="J1837" s="551"/>
      <c r="K1837" s="551"/>
      <c r="L1837" s="551"/>
    </row>
    <row r="1838" spans="1:12" s="229" customFormat="1" ht="14.25">
      <c r="A1838" s="656"/>
      <c r="B1838" s="662"/>
      <c r="C1838" s="470">
        <v>4861</v>
      </c>
      <c r="D1838" s="220" t="s">
        <v>69</v>
      </c>
      <c r="E1838" s="551"/>
      <c r="F1838" s="551"/>
      <c r="G1838" s="508"/>
      <c r="H1838" s="508">
        <f t="shared" si="132"/>
        <v>0</v>
      </c>
      <c r="I1838" s="508">
        <f t="shared" si="131"/>
        <v>0</v>
      </c>
      <c r="J1838" s="551"/>
      <c r="K1838" s="551"/>
      <c r="L1838" s="551"/>
    </row>
    <row r="1839" spans="1:12" ht="14.25">
      <c r="A1839" s="657"/>
      <c r="B1839" s="663"/>
      <c r="C1839" s="470">
        <v>4891</v>
      </c>
      <c r="D1839" s="220" t="s">
        <v>70</v>
      </c>
      <c r="E1839" s="508"/>
      <c r="F1839" s="508"/>
      <c r="G1839" s="508"/>
      <c r="H1839" s="508">
        <f t="shared" si="132"/>
        <v>0</v>
      </c>
      <c r="I1839" s="508">
        <f t="shared" si="131"/>
        <v>0</v>
      </c>
      <c r="J1839" s="508"/>
      <c r="K1839" s="508"/>
      <c r="L1839" s="508"/>
    </row>
    <row r="1840" spans="1:12" s="25" customFormat="1" ht="28.5">
      <c r="A1840" s="651" t="s">
        <v>378</v>
      </c>
      <c r="B1840" s="651"/>
      <c r="C1840" s="230"/>
      <c r="D1840" s="34" t="s">
        <v>72</v>
      </c>
      <c r="E1840" s="552">
        <f>SUM(E1842:E1849)</f>
        <v>0</v>
      </c>
      <c r="F1840" s="552">
        <f>SUM(F1842:F1849)</f>
        <v>0</v>
      </c>
      <c r="G1840" s="552">
        <f>SUM(G1842:G1849)</f>
        <v>0</v>
      </c>
      <c r="H1840" s="552">
        <f t="shared" si="132"/>
        <v>0</v>
      </c>
      <c r="I1840" s="552">
        <f>+I1846+I1847+I1848+I1849</f>
        <v>0</v>
      </c>
      <c r="J1840" s="552"/>
      <c r="K1840" s="552">
        <f>SUM(K1842:K1849)</f>
        <v>0</v>
      </c>
      <c r="L1840" s="552">
        <f>SUM(L1842:L1849)</f>
        <v>0</v>
      </c>
    </row>
    <row r="1841" spans="1:12" s="18" customFormat="1" ht="23.25" customHeight="1">
      <c r="A1841" s="650" t="s">
        <v>379</v>
      </c>
      <c r="B1841" s="597" t="s">
        <v>380</v>
      </c>
      <c r="C1841" s="231"/>
      <c r="D1841" s="15" t="s">
        <v>71</v>
      </c>
      <c r="E1841" s="553"/>
      <c r="F1841" s="553"/>
      <c r="G1841" s="553"/>
      <c r="H1841" s="553">
        <f t="shared" si="132"/>
        <v>0</v>
      </c>
      <c r="I1841" s="349">
        <f t="shared" ref="I1841:I1854" si="133">G1841-E1841</f>
        <v>0</v>
      </c>
      <c r="J1841" s="553"/>
      <c r="K1841" s="553"/>
      <c r="L1841" s="553"/>
    </row>
    <row r="1842" spans="1:12" s="18" customFormat="1" ht="28.5">
      <c r="A1842" s="652">
        <v>1080</v>
      </c>
      <c r="B1842" s="652">
        <v>11022</v>
      </c>
      <c r="C1842" s="231">
        <v>5111</v>
      </c>
      <c r="D1842" s="16" t="s">
        <v>424</v>
      </c>
      <c r="E1842" s="553"/>
      <c r="F1842" s="553"/>
      <c r="G1842" s="553"/>
      <c r="H1842" s="349">
        <f t="shared" si="132"/>
        <v>0</v>
      </c>
      <c r="I1842" s="349">
        <f t="shared" si="133"/>
        <v>0</v>
      </c>
      <c r="J1842" s="553"/>
      <c r="K1842" s="553"/>
      <c r="L1842" s="553"/>
    </row>
    <row r="1843" spans="1:12" s="18" customFormat="1" ht="28.5">
      <c r="A1843" s="653"/>
      <c r="B1843" s="653"/>
      <c r="C1843" s="231">
        <v>5112</v>
      </c>
      <c r="D1843" s="16" t="s">
        <v>425</v>
      </c>
      <c r="E1843" s="553"/>
      <c r="F1843" s="553"/>
      <c r="G1843" s="553"/>
      <c r="H1843" s="349">
        <f t="shared" si="132"/>
        <v>0</v>
      </c>
      <c r="I1843" s="349">
        <f t="shared" si="133"/>
        <v>0</v>
      </c>
      <c r="J1843" s="553"/>
      <c r="K1843" s="553"/>
      <c r="L1843" s="553"/>
    </row>
    <row r="1844" spans="1:12" s="18" customFormat="1" ht="13.5" customHeight="1">
      <c r="A1844" s="653"/>
      <c r="B1844" s="653"/>
      <c r="C1844" s="231" t="s">
        <v>426</v>
      </c>
      <c r="D1844" s="16" t="s">
        <v>421</v>
      </c>
      <c r="E1844" s="553"/>
      <c r="F1844" s="553"/>
      <c r="G1844" s="553"/>
      <c r="H1844" s="349">
        <f t="shared" si="132"/>
        <v>0</v>
      </c>
      <c r="I1844" s="349">
        <f t="shared" si="133"/>
        <v>0</v>
      </c>
      <c r="J1844" s="553"/>
      <c r="K1844" s="553"/>
      <c r="L1844" s="553"/>
    </row>
    <row r="1845" spans="1:12" s="18" customFormat="1" ht="14.25">
      <c r="A1845" s="653"/>
      <c r="B1845" s="653"/>
      <c r="C1845" s="231">
        <v>5121</v>
      </c>
      <c r="D1845" s="218" t="s">
        <v>73</v>
      </c>
      <c r="E1845" s="553"/>
      <c r="F1845" s="553"/>
      <c r="G1845" s="553"/>
      <c r="H1845" s="349">
        <f t="shared" si="132"/>
        <v>0</v>
      </c>
      <c r="I1845" s="349">
        <f t="shared" si="133"/>
        <v>0</v>
      </c>
      <c r="J1845" s="553"/>
      <c r="K1845" s="553"/>
      <c r="L1845" s="553"/>
    </row>
    <row r="1846" spans="1:12" s="31" customFormat="1" ht="15.75" customHeight="1">
      <c r="A1846" s="653"/>
      <c r="B1846" s="653"/>
      <c r="C1846" s="208">
        <v>5122</v>
      </c>
      <c r="D1846" s="19" t="s">
        <v>74</v>
      </c>
      <c r="E1846" s="554"/>
      <c r="F1846" s="554"/>
      <c r="G1846" s="349"/>
      <c r="H1846" s="349">
        <f t="shared" si="132"/>
        <v>0</v>
      </c>
      <c r="I1846" s="349">
        <f t="shared" si="133"/>
        <v>0</v>
      </c>
      <c r="J1846" s="554"/>
      <c r="K1846" s="349"/>
      <c r="L1846" s="349"/>
    </row>
    <row r="1847" spans="1:12" s="31" customFormat="1" ht="15.75" customHeight="1">
      <c r="A1847" s="653"/>
      <c r="B1847" s="653"/>
      <c r="C1847" s="208">
        <v>5129</v>
      </c>
      <c r="D1847" s="19" t="s">
        <v>75</v>
      </c>
      <c r="E1847" s="554"/>
      <c r="F1847" s="554"/>
      <c r="G1847" s="349"/>
      <c r="H1847" s="349">
        <f t="shared" si="132"/>
        <v>0</v>
      </c>
      <c r="I1847" s="349">
        <f t="shared" si="133"/>
        <v>0</v>
      </c>
      <c r="J1847" s="554"/>
      <c r="K1847" s="349"/>
      <c r="L1847" s="349"/>
    </row>
    <row r="1848" spans="1:12" s="31" customFormat="1" ht="14.25">
      <c r="A1848" s="653"/>
      <c r="B1848" s="653"/>
      <c r="C1848" s="208">
        <v>5132</v>
      </c>
      <c r="D1848" s="19" t="s">
        <v>76</v>
      </c>
      <c r="E1848" s="554"/>
      <c r="F1848" s="554"/>
      <c r="G1848" s="349"/>
      <c r="H1848" s="349">
        <f t="shared" si="132"/>
        <v>0</v>
      </c>
      <c r="I1848" s="349">
        <f t="shared" si="133"/>
        <v>0</v>
      </c>
      <c r="J1848" s="554"/>
      <c r="K1848" s="349"/>
      <c r="L1848" s="349"/>
    </row>
    <row r="1849" spans="1:12" s="31" customFormat="1" ht="15.75" customHeight="1">
      <c r="A1849" s="654"/>
      <c r="B1849" s="654"/>
      <c r="C1849" s="208" t="s">
        <v>427</v>
      </c>
      <c r="D1849" s="19" t="s">
        <v>428</v>
      </c>
      <c r="E1849" s="554"/>
      <c r="F1849" s="554"/>
      <c r="G1849" s="349"/>
      <c r="H1849" s="349">
        <f t="shared" si="132"/>
        <v>0</v>
      </c>
      <c r="I1849" s="349">
        <f t="shared" si="133"/>
        <v>0</v>
      </c>
      <c r="J1849" s="554"/>
      <c r="K1849" s="349"/>
      <c r="L1849" s="349"/>
    </row>
    <row r="1850" spans="1:12" s="146" customFormat="1" ht="14.25" customHeight="1">
      <c r="A1850" s="655" t="s">
        <v>420</v>
      </c>
      <c r="B1850" s="661" t="s">
        <v>531</v>
      </c>
      <c r="C1850" s="464"/>
      <c r="D1850" s="218" t="s">
        <v>232</v>
      </c>
      <c r="E1850" s="555">
        <v>249</v>
      </c>
      <c r="F1850" s="555">
        <v>257</v>
      </c>
      <c r="G1850" s="555">
        <v>257</v>
      </c>
      <c r="H1850" s="564">
        <f>+G1850-F1850</f>
        <v>0</v>
      </c>
      <c r="I1850" s="564">
        <f t="shared" si="133"/>
        <v>8</v>
      </c>
      <c r="J1850" s="564"/>
      <c r="K1850" s="555">
        <v>257</v>
      </c>
      <c r="L1850" s="555">
        <v>257</v>
      </c>
    </row>
    <row r="1851" spans="1:12" s="146" customFormat="1" ht="13.5" customHeight="1">
      <c r="A1851" s="656"/>
      <c r="B1851" s="662"/>
      <c r="C1851" s="594"/>
      <c r="D1851" s="219"/>
      <c r="E1851" s="556"/>
      <c r="F1851" s="556"/>
      <c r="G1851" s="556"/>
      <c r="H1851" s="556">
        <f>+G1851-F1851</f>
        <v>0</v>
      </c>
      <c r="I1851" s="556">
        <f t="shared" si="133"/>
        <v>0</v>
      </c>
      <c r="J1851" s="556"/>
      <c r="K1851" s="556"/>
      <c r="L1851" s="556"/>
    </row>
    <row r="1852" spans="1:12" s="146" customFormat="1" ht="14.25" customHeight="1">
      <c r="A1852" s="656"/>
      <c r="B1852" s="662"/>
      <c r="C1852" s="594"/>
      <c r="D1852" s="220" t="s">
        <v>31</v>
      </c>
      <c r="E1852" s="556">
        <v>2</v>
      </c>
      <c r="F1852" s="556">
        <v>2</v>
      </c>
      <c r="G1852" s="556">
        <v>2</v>
      </c>
      <c r="H1852" s="556">
        <f>+G1852-F1852</f>
        <v>0</v>
      </c>
      <c r="I1852" s="556">
        <f t="shared" si="133"/>
        <v>0</v>
      </c>
      <c r="J1852" s="556"/>
      <c r="K1852" s="556">
        <v>2</v>
      </c>
      <c r="L1852" s="556">
        <v>2</v>
      </c>
    </row>
    <row r="1853" spans="1:12" s="213" customFormat="1" ht="14.25" customHeight="1">
      <c r="A1853" s="656"/>
      <c r="B1853" s="662"/>
      <c r="C1853" s="594"/>
      <c r="D1853" s="219"/>
      <c r="E1853" s="509"/>
      <c r="F1853" s="509"/>
      <c r="G1853" s="509"/>
      <c r="H1853" s="509">
        <f>+G1853-F1853</f>
        <v>0</v>
      </c>
      <c r="I1853" s="509">
        <f t="shared" si="133"/>
        <v>0</v>
      </c>
      <c r="J1853" s="509"/>
      <c r="K1853" s="509"/>
      <c r="L1853" s="509"/>
    </row>
    <row r="1854" spans="1:12" s="212" customFormat="1" ht="14.25" customHeight="1">
      <c r="A1854" s="656"/>
      <c r="B1854" s="662"/>
      <c r="C1854" s="466"/>
      <c r="D1854" s="228" t="s">
        <v>32</v>
      </c>
      <c r="E1854" s="547">
        <f>+E1856+E1920</f>
        <v>1075769.7400000002</v>
      </c>
      <c r="F1854" s="547">
        <f>+F1856+F1920</f>
        <v>1668568.4000000004</v>
      </c>
      <c r="G1854" s="547">
        <f>+G1856+G1920</f>
        <v>1672880.1136</v>
      </c>
      <c r="H1854" s="547">
        <f>+G1854-F1854</f>
        <v>4311.7135999996681</v>
      </c>
      <c r="I1854" s="547">
        <f t="shared" si="133"/>
        <v>597110.37359999982</v>
      </c>
      <c r="J1854" s="547"/>
      <c r="K1854" s="547">
        <f>+K1856+K1920</f>
        <v>1688472.8136000002</v>
      </c>
      <c r="L1854" s="547">
        <f>+L1856+L1920</f>
        <v>1698888.9136000001</v>
      </c>
    </row>
    <row r="1855" spans="1:12" s="212" customFormat="1" ht="14.25" customHeight="1">
      <c r="A1855" s="656"/>
      <c r="B1855" s="662"/>
      <c r="C1855" s="467"/>
      <c r="D1855" s="15" t="s">
        <v>330</v>
      </c>
      <c r="E1855" s="509"/>
      <c r="F1855" s="509"/>
      <c r="G1855" s="509"/>
      <c r="H1855" s="547"/>
      <c r="I1855" s="547"/>
      <c r="J1855" s="509"/>
      <c r="K1855" s="509"/>
      <c r="L1855" s="509"/>
    </row>
    <row r="1856" spans="1:12" s="212" customFormat="1" ht="14.25" customHeight="1">
      <c r="A1856" s="656"/>
      <c r="B1856" s="662"/>
      <c r="C1856" s="468"/>
      <c r="D1856" s="221" t="s">
        <v>35</v>
      </c>
      <c r="E1856" s="547">
        <f>E1858+SUM(E1864:E1919)-E1864-E1869-E1877-E1891-E1895-E1912</f>
        <v>1075769.7400000002</v>
      </c>
      <c r="F1856" s="547">
        <f>F1858+SUM(F1864:F1919)-F1864-F1869-F1877-F1891-F1895-F1912</f>
        <v>1668568.4000000004</v>
      </c>
      <c r="G1856" s="547">
        <f>G1858+SUM(G1864:G1919)-G1864-G1869-G1877-G1891-G1895-G1912</f>
        <v>1672880.1136</v>
      </c>
      <c r="H1856" s="547">
        <f>+G1856-F1856</f>
        <v>4311.7135999996681</v>
      </c>
      <c r="I1856" s="547">
        <f t="shared" ref="I1856:I1919" si="134">G1856-E1856</f>
        <v>597110.37359999982</v>
      </c>
      <c r="J1856" s="547"/>
      <c r="K1856" s="547">
        <f>K1858+SUM(K1864:K1919)-K1864-K1869-K1877-K1891-K1895-K1912</f>
        <v>1688472.8136000002</v>
      </c>
      <c r="L1856" s="547">
        <f>L1858+SUM(L1864:L1919)-L1864-L1869-L1877-L1891-L1895-L1912</f>
        <v>1698888.9136000001</v>
      </c>
    </row>
    <row r="1857" spans="1:12" s="212" customFormat="1" ht="13.5" customHeight="1">
      <c r="A1857" s="656"/>
      <c r="B1857" s="662"/>
      <c r="C1857" s="464"/>
      <c r="D1857" s="219" t="s">
        <v>71</v>
      </c>
      <c r="E1857" s="510"/>
      <c r="F1857" s="510"/>
      <c r="G1857" s="509"/>
      <c r="H1857" s="509">
        <f t="shared" ref="H1857:H1929" si="135">+G1857-F1857</f>
        <v>0</v>
      </c>
      <c r="I1857" s="510">
        <f t="shared" si="134"/>
        <v>0</v>
      </c>
      <c r="J1857" s="510"/>
      <c r="K1857" s="510"/>
      <c r="L1857" s="510"/>
    </row>
    <row r="1858" spans="1:12" s="212" customFormat="1" ht="14.25" customHeight="1">
      <c r="A1858" s="656"/>
      <c r="B1858" s="662"/>
      <c r="C1858" s="469"/>
      <c r="D1858" s="426" t="s">
        <v>408</v>
      </c>
      <c r="E1858" s="548">
        <f>SUM(E1860:E1862)</f>
        <v>772656.21</v>
      </c>
      <c r="F1858" s="548">
        <f>SUM(F1860:F1862)</f>
        <v>1457429.9000000001</v>
      </c>
      <c r="G1858" s="548">
        <f>SUM(G1860:G1862)</f>
        <v>1515473.7</v>
      </c>
      <c r="H1858" s="548">
        <f t="shared" si="135"/>
        <v>58043.799999999814</v>
      </c>
      <c r="I1858" s="548">
        <f t="shared" si="134"/>
        <v>742817.49</v>
      </c>
      <c r="J1858" s="548"/>
      <c r="K1858" s="548">
        <f>SUM(K1860:K1862)</f>
        <v>1531066.4000000001</v>
      </c>
      <c r="L1858" s="548">
        <f>SUM(L1860:L1862)</f>
        <v>1541482.5</v>
      </c>
    </row>
    <row r="1859" spans="1:12" s="212" customFormat="1">
      <c r="A1859" s="656"/>
      <c r="B1859" s="662"/>
      <c r="C1859" s="464"/>
      <c r="D1859" s="219" t="s">
        <v>71</v>
      </c>
      <c r="E1859" s="510"/>
      <c r="F1859" s="510"/>
      <c r="G1859" s="509"/>
      <c r="H1859" s="509">
        <f t="shared" si="135"/>
        <v>0</v>
      </c>
      <c r="I1859" s="510">
        <f t="shared" si="134"/>
        <v>0</v>
      </c>
      <c r="J1859" s="510"/>
      <c r="K1859" s="510"/>
      <c r="L1859" s="510"/>
    </row>
    <row r="1860" spans="1:12" s="212" customFormat="1" ht="28.5">
      <c r="A1860" s="656"/>
      <c r="B1860" s="662"/>
      <c r="C1860" s="470" t="s">
        <v>224</v>
      </c>
      <c r="D1860" s="222" t="s">
        <v>36</v>
      </c>
      <c r="E1860" s="510">
        <v>689985.61</v>
      </c>
      <c r="F1860" s="510">
        <v>1378956.1</v>
      </c>
      <c r="G1860" s="510">
        <v>1436775.8</v>
      </c>
      <c r="H1860" s="510"/>
      <c r="I1860" s="510"/>
      <c r="J1860" s="510"/>
      <c r="K1860" s="510">
        <v>1451419.6</v>
      </c>
      <c r="L1860" s="510">
        <v>1461318.2</v>
      </c>
    </row>
    <row r="1861" spans="1:12" s="214" customFormat="1" ht="28.5">
      <c r="A1861" s="656"/>
      <c r="B1861" s="662"/>
      <c r="C1861" s="470" t="s">
        <v>225</v>
      </c>
      <c r="D1861" s="223" t="s">
        <v>37</v>
      </c>
      <c r="E1861" s="510">
        <v>72016.600000000006</v>
      </c>
      <c r="F1861" s="510">
        <v>51996</v>
      </c>
      <c r="G1861" s="510">
        <v>50746.2</v>
      </c>
      <c r="H1861" s="510"/>
      <c r="I1861" s="510"/>
      <c r="J1861" s="510"/>
      <c r="K1861" s="510">
        <v>51138</v>
      </c>
      <c r="L1861" s="510">
        <v>51013.1</v>
      </c>
    </row>
    <row r="1862" spans="1:12" s="214" customFormat="1" ht="42.75">
      <c r="A1862" s="656"/>
      <c r="B1862" s="662"/>
      <c r="C1862" s="470" t="s">
        <v>226</v>
      </c>
      <c r="D1862" s="223" t="s">
        <v>38</v>
      </c>
      <c r="E1862" s="510">
        <v>10654</v>
      </c>
      <c r="F1862" s="510">
        <v>26477.8</v>
      </c>
      <c r="G1862" s="510">
        <v>27951.7</v>
      </c>
      <c r="H1862" s="510"/>
      <c r="I1862" s="510"/>
      <c r="J1862" s="510"/>
      <c r="K1862" s="510">
        <v>28508.799999999999</v>
      </c>
      <c r="L1862" s="510">
        <v>29151.200000000001</v>
      </c>
    </row>
    <row r="1863" spans="1:12" s="214" customFormat="1" ht="14.25">
      <c r="A1863" s="656"/>
      <c r="B1863" s="662"/>
      <c r="C1863" s="471"/>
      <c r="D1863" s="427"/>
      <c r="E1863" s="511"/>
      <c r="F1863" s="511"/>
      <c r="G1863" s="511"/>
      <c r="H1863" s="511">
        <f t="shared" si="135"/>
        <v>0</v>
      </c>
      <c r="I1863" s="511">
        <f t="shared" si="134"/>
        <v>0</v>
      </c>
      <c r="J1863" s="511"/>
      <c r="K1863" s="511"/>
      <c r="L1863" s="511"/>
    </row>
    <row r="1864" spans="1:12" s="214" customFormat="1" ht="14.25">
      <c r="A1864" s="656"/>
      <c r="B1864" s="662"/>
      <c r="C1864" s="472">
        <v>4212</v>
      </c>
      <c r="D1864" s="426" t="s">
        <v>39</v>
      </c>
      <c r="E1864" s="548">
        <f>E1866+E1867+E1868</f>
        <v>27405.129999999997</v>
      </c>
      <c r="F1864" s="548">
        <f>F1866+F1867+F1868</f>
        <v>56547.899999999994</v>
      </c>
      <c r="G1864" s="548">
        <f>G1866+G1867+G1868</f>
        <v>0</v>
      </c>
      <c r="H1864" s="548">
        <f t="shared" si="135"/>
        <v>-56547.899999999994</v>
      </c>
      <c r="I1864" s="548">
        <f t="shared" si="134"/>
        <v>-27405.129999999997</v>
      </c>
      <c r="J1864" s="548"/>
      <c r="K1864" s="548">
        <f>K1866+K1867+K1868</f>
        <v>0</v>
      </c>
      <c r="L1864" s="548">
        <f>L1866+L1867+L1868</f>
        <v>0</v>
      </c>
    </row>
    <row r="1865" spans="1:12" s="214" customFormat="1">
      <c r="A1865" s="656"/>
      <c r="B1865" s="662"/>
      <c r="C1865" s="470"/>
      <c r="D1865" s="219" t="s">
        <v>71</v>
      </c>
      <c r="E1865" s="508"/>
      <c r="F1865" s="508"/>
      <c r="G1865" s="508"/>
      <c r="H1865" s="508">
        <f t="shared" si="135"/>
        <v>0</v>
      </c>
      <c r="I1865" s="508">
        <f t="shared" si="134"/>
        <v>0</v>
      </c>
      <c r="J1865" s="508"/>
      <c r="K1865" s="508"/>
      <c r="L1865" s="508"/>
    </row>
    <row r="1866" spans="1:12" s="214" customFormat="1">
      <c r="A1866" s="656"/>
      <c r="B1866" s="662"/>
      <c r="C1866" s="470"/>
      <c r="D1866" s="219" t="s">
        <v>39</v>
      </c>
      <c r="E1866" s="508">
        <v>24533.279999999999</v>
      </c>
      <c r="F1866" s="508">
        <v>34783.599999999999</v>
      </c>
      <c r="G1866" s="508"/>
      <c r="H1866" s="508">
        <f t="shared" si="135"/>
        <v>-34783.599999999999</v>
      </c>
      <c r="I1866" s="508">
        <f t="shared" si="134"/>
        <v>-24533.279999999999</v>
      </c>
      <c r="J1866" s="508"/>
      <c r="K1866" s="508"/>
      <c r="L1866" s="508"/>
    </row>
    <row r="1867" spans="1:12" s="214" customFormat="1" ht="27">
      <c r="A1867" s="656"/>
      <c r="B1867" s="662"/>
      <c r="C1867" s="470"/>
      <c r="D1867" s="219" t="s">
        <v>233</v>
      </c>
      <c r="E1867" s="508"/>
      <c r="F1867" s="508"/>
      <c r="G1867" s="508"/>
      <c r="H1867" s="508">
        <f t="shared" si="135"/>
        <v>0</v>
      </c>
      <c r="I1867" s="508">
        <f t="shared" si="134"/>
        <v>0</v>
      </c>
      <c r="J1867" s="508"/>
      <c r="K1867" s="508"/>
      <c r="L1867" s="508"/>
    </row>
    <row r="1868" spans="1:12" s="214" customFormat="1">
      <c r="A1868" s="656"/>
      <c r="B1868" s="662"/>
      <c r="C1868" s="470"/>
      <c r="D1868" s="219" t="s">
        <v>332</v>
      </c>
      <c r="E1868" s="508">
        <v>2871.85</v>
      </c>
      <c r="F1868" s="508">
        <v>21764.3</v>
      </c>
      <c r="G1868" s="508"/>
      <c r="H1868" s="508">
        <f t="shared" si="135"/>
        <v>-21764.3</v>
      </c>
      <c r="I1868" s="508">
        <f t="shared" si="134"/>
        <v>-2871.85</v>
      </c>
      <c r="J1868" s="508"/>
      <c r="K1868" s="508"/>
      <c r="L1868" s="508"/>
    </row>
    <row r="1869" spans="1:12" s="214" customFormat="1" ht="14.25">
      <c r="A1869" s="656"/>
      <c r="B1869" s="662"/>
      <c r="C1869" s="472">
        <v>4213</v>
      </c>
      <c r="D1869" s="426" t="s">
        <v>40</v>
      </c>
      <c r="E1869" s="548">
        <f>E1871+E1872</f>
        <v>2766.15</v>
      </c>
      <c r="F1869" s="548">
        <f>F1871+F1872</f>
        <v>5101.7</v>
      </c>
      <c r="G1869" s="548">
        <f>G1871+G1872</f>
        <v>0</v>
      </c>
      <c r="H1869" s="548">
        <f t="shared" si="135"/>
        <v>-5101.7</v>
      </c>
      <c r="I1869" s="548">
        <f t="shared" si="134"/>
        <v>-2766.15</v>
      </c>
      <c r="J1869" s="548"/>
      <c r="K1869" s="548">
        <f>K1871+K1872</f>
        <v>0</v>
      </c>
      <c r="L1869" s="548">
        <f>L1871+L1872</f>
        <v>0</v>
      </c>
    </row>
    <row r="1870" spans="1:12" s="214" customFormat="1">
      <c r="A1870" s="656"/>
      <c r="B1870" s="662"/>
      <c r="C1870" s="470"/>
      <c r="D1870" s="219" t="s">
        <v>71</v>
      </c>
      <c r="E1870" s="508"/>
      <c r="F1870" s="508"/>
      <c r="G1870" s="508"/>
      <c r="H1870" s="508">
        <f t="shared" si="135"/>
        <v>0</v>
      </c>
      <c r="I1870" s="508">
        <f t="shared" si="134"/>
        <v>0</v>
      </c>
      <c r="J1870" s="508"/>
      <c r="K1870" s="508"/>
      <c r="L1870" s="508"/>
    </row>
    <row r="1871" spans="1:12" s="214" customFormat="1" ht="27">
      <c r="A1871" s="656"/>
      <c r="B1871" s="662"/>
      <c r="C1871" s="470"/>
      <c r="D1871" s="225" t="s">
        <v>41</v>
      </c>
      <c r="E1871" s="508">
        <v>2766.15</v>
      </c>
      <c r="F1871" s="508">
        <v>5101.7</v>
      </c>
      <c r="G1871" s="508"/>
      <c r="H1871" s="508">
        <f t="shared" si="135"/>
        <v>-5101.7</v>
      </c>
      <c r="I1871" s="508">
        <f t="shared" si="134"/>
        <v>-2766.15</v>
      </c>
      <c r="J1871" s="508"/>
      <c r="K1871" s="508"/>
      <c r="L1871" s="508"/>
    </row>
    <row r="1872" spans="1:12" s="214" customFormat="1" ht="27">
      <c r="A1872" s="656"/>
      <c r="B1872" s="662"/>
      <c r="C1872" s="470"/>
      <c r="D1872" s="225" t="s">
        <v>227</v>
      </c>
      <c r="E1872" s="508"/>
      <c r="F1872" s="508"/>
      <c r="G1872" s="508"/>
      <c r="H1872" s="508">
        <f t="shared" si="135"/>
        <v>0</v>
      </c>
      <c r="I1872" s="508">
        <f t="shared" si="134"/>
        <v>0</v>
      </c>
      <c r="J1872" s="508"/>
      <c r="K1872" s="508"/>
      <c r="L1872" s="508"/>
    </row>
    <row r="1873" spans="1:12" s="214" customFormat="1" ht="14.25">
      <c r="A1873" s="656"/>
      <c r="B1873" s="662"/>
      <c r="C1873" s="470">
        <v>4214</v>
      </c>
      <c r="D1873" s="224" t="s">
        <v>42</v>
      </c>
      <c r="E1873" s="508">
        <v>260000.40000000002</v>
      </c>
      <c r="F1873" s="508">
        <v>101370.2</v>
      </c>
      <c r="G1873" s="508">
        <v>109321.2</v>
      </c>
      <c r="H1873" s="508">
        <f t="shared" si="135"/>
        <v>7951</v>
      </c>
      <c r="I1873" s="508">
        <f t="shared" si="134"/>
        <v>-150679.20000000001</v>
      </c>
      <c r="J1873" s="508"/>
      <c r="K1873" s="508">
        <v>109321.2</v>
      </c>
      <c r="L1873" s="508">
        <v>109321.2</v>
      </c>
    </row>
    <row r="1874" spans="1:12" s="212" customFormat="1" ht="23.25" customHeight="1">
      <c r="A1874" s="656"/>
      <c r="B1874" s="662"/>
      <c r="C1874" s="470">
        <v>4215</v>
      </c>
      <c r="D1874" s="224" t="s">
        <v>43</v>
      </c>
      <c r="E1874" s="508"/>
      <c r="F1874" s="508"/>
      <c r="G1874" s="508"/>
      <c r="H1874" s="508">
        <f t="shared" si="135"/>
        <v>0</v>
      </c>
      <c r="I1874" s="508">
        <f t="shared" si="134"/>
        <v>0</v>
      </c>
      <c r="J1874" s="508"/>
      <c r="K1874" s="508"/>
      <c r="L1874" s="508"/>
    </row>
    <row r="1875" spans="1:12" s="146" customFormat="1" ht="28.5">
      <c r="A1875" s="656"/>
      <c r="B1875" s="662"/>
      <c r="C1875" s="470">
        <v>4216</v>
      </c>
      <c r="D1875" s="224" t="s">
        <v>44</v>
      </c>
      <c r="E1875" s="508"/>
      <c r="F1875" s="508"/>
      <c r="G1875" s="508"/>
      <c r="H1875" s="508">
        <f t="shared" si="135"/>
        <v>0</v>
      </c>
      <c r="I1875" s="508">
        <f t="shared" si="134"/>
        <v>0</v>
      </c>
      <c r="J1875" s="508"/>
      <c r="K1875" s="508"/>
      <c r="L1875" s="508"/>
    </row>
    <row r="1876" spans="1:12" s="146" customFormat="1" ht="14.25">
      <c r="A1876" s="656"/>
      <c r="B1876" s="662"/>
      <c r="C1876" s="470">
        <v>4217</v>
      </c>
      <c r="D1876" s="224" t="s">
        <v>45</v>
      </c>
      <c r="E1876" s="508"/>
      <c r="F1876" s="508"/>
      <c r="G1876" s="508"/>
      <c r="H1876" s="508">
        <f t="shared" si="135"/>
        <v>0</v>
      </c>
      <c r="I1876" s="508">
        <f t="shared" si="134"/>
        <v>0</v>
      </c>
      <c r="J1876" s="508"/>
      <c r="K1876" s="508"/>
      <c r="L1876" s="508"/>
    </row>
    <row r="1877" spans="1:12" s="146" customFormat="1" ht="28.5">
      <c r="A1877" s="656"/>
      <c r="B1877" s="662"/>
      <c r="C1877" s="472"/>
      <c r="D1877" s="426" t="s">
        <v>356</v>
      </c>
      <c r="E1877" s="548">
        <f>E1879+E1880</f>
        <v>0</v>
      </c>
      <c r="F1877" s="548">
        <f>F1879+F1880</f>
        <v>0</v>
      </c>
      <c r="G1877" s="548">
        <f>G1879+G1880</f>
        <v>0</v>
      </c>
      <c r="H1877" s="548">
        <f t="shared" si="135"/>
        <v>0</v>
      </c>
      <c r="I1877" s="548">
        <f t="shared" si="134"/>
        <v>0</v>
      </c>
      <c r="J1877" s="548"/>
      <c r="K1877" s="548">
        <f>K1879+K1880</f>
        <v>0</v>
      </c>
      <c r="L1877" s="548">
        <f>L1879+L1880</f>
        <v>0</v>
      </c>
    </row>
    <row r="1878" spans="1:12" s="146" customFormat="1">
      <c r="A1878" s="656"/>
      <c r="B1878" s="662"/>
      <c r="C1878" s="470"/>
      <c r="D1878" s="219" t="s">
        <v>71</v>
      </c>
      <c r="E1878" s="509"/>
      <c r="F1878" s="509"/>
      <c r="G1878" s="509"/>
      <c r="H1878" s="509">
        <f t="shared" si="135"/>
        <v>0</v>
      </c>
      <c r="I1878" s="509">
        <f t="shared" si="134"/>
        <v>0</v>
      </c>
      <c r="J1878" s="509"/>
      <c r="K1878" s="509"/>
      <c r="L1878" s="509"/>
    </row>
    <row r="1879" spans="1:12" s="146" customFormat="1">
      <c r="A1879" s="656"/>
      <c r="B1879" s="662"/>
      <c r="C1879" s="470">
        <v>4221</v>
      </c>
      <c r="D1879" s="219" t="s">
        <v>46</v>
      </c>
      <c r="E1879" s="509"/>
      <c r="F1879" s="509"/>
      <c r="G1879" s="509"/>
      <c r="H1879" s="509">
        <f t="shared" si="135"/>
        <v>0</v>
      </c>
      <c r="I1879" s="509">
        <f t="shared" si="134"/>
        <v>0</v>
      </c>
      <c r="J1879" s="509"/>
      <c r="K1879" s="509"/>
      <c r="L1879" s="509"/>
    </row>
    <row r="1880" spans="1:12" s="146" customFormat="1" ht="27">
      <c r="A1880" s="656"/>
      <c r="B1880" s="662"/>
      <c r="C1880" s="470">
        <v>4222</v>
      </c>
      <c r="D1880" s="219" t="s">
        <v>47</v>
      </c>
      <c r="E1880" s="509"/>
      <c r="F1880" s="509"/>
      <c r="G1880" s="509"/>
      <c r="H1880" s="509">
        <f t="shared" si="135"/>
        <v>0</v>
      </c>
      <c r="I1880" s="509">
        <f t="shared" si="134"/>
        <v>0</v>
      </c>
      <c r="J1880" s="509"/>
      <c r="K1880" s="509"/>
      <c r="L1880" s="509"/>
    </row>
    <row r="1881" spans="1:12" s="214" customFormat="1" ht="14.25">
      <c r="A1881" s="656"/>
      <c r="B1881" s="662"/>
      <c r="C1881" s="470">
        <v>4231</v>
      </c>
      <c r="D1881" s="220" t="s">
        <v>48</v>
      </c>
      <c r="E1881" s="509">
        <v>10452.56</v>
      </c>
      <c r="F1881" s="509">
        <v>32000</v>
      </c>
      <c r="G1881" s="509">
        <v>32000</v>
      </c>
      <c r="H1881" s="509">
        <f t="shared" si="135"/>
        <v>0</v>
      </c>
      <c r="I1881" s="509">
        <f t="shared" si="134"/>
        <v>21547.440000000002</v>
      </c>
      <c r="J1881" s="509"/>
      <c r="K1881" s="509">
        <v>32000</v>
      </c>
      <c r="L1881" s="509">
        <v>32000</v>
      </c>
    </row>
    <row r="1882" spans="1:12" s="214" customFormat="1" ht="16.5">
      <c r="A1882" s="656"/>
      <c r="B1882" s="662"/>
      <c r="C1882" s="470">
        <v>4232</v>
      </c>
      <c r="D1882" s="220" t="s">
        <v>49</v>
      </c>
      <c r="E1882" s="509"/>
      <c r="F1882" s="509"/>
      <c r="G1882" s="509"/>
      <c r="H1882" s="509">
        <f t="shared" si="135"/>
        <v>0</v>
      </c>
      <c r="I1882" s="509">
        <f t="shared" si="134"/>
        <v>0</v>
      </c>
      <c r="J1882" s="549"/>
      <c r="K1882" s="509"/>
      <c r="L1882" s="509"/>
    </row>
    <row r="1883" spans="1:12" s="214" customFormat="1" ht="28.5">
      <c r="A1883" s="656"/>
      <c r="B1883" s="662"/>
      <c r="C1883" s="470">
        <v>4233</v>
      </c>
      <c r="D1883" s="220" t="s">
        <v>322</v>
      </c>
      <c r="E1883" s="509"/>
      <c r="F1883" s="509"/>
      <c r="G1883" s="509"/>
      <c r="H1883" s="509">
        <f t="shared" si="135"/>
        <v>0</v>
      </c>
      <c r="I1883" s="509">
        <f t="shared" si="134"/>
        <v>0</v>
      </c>
      <c r="J1883" s="549"/>
      <c r="K1883" s="509"/>
      <c r="L1883" s="509"/>
    </row>
    <row r="1884" spans="1:12" s="214" customFormat="1" ht="14.25">
      <c r="A1884" s="656"/>
      <c r="B1884" s="662"/>
      <c r="C1884" s="470">
        <v>4234</v>
      </c>
      <c r="D1884" s="220" t="s">
        <v>50</v>
      </c>
      <c r="E1884" s="508"/>
      <c r="F1884" s="508"/>
      <c r="G1884" s="508"/>
      <c r="H1884" s="508">
        <f t="shared" si="135"/>
        <v>0</v>
      </c>
      <c r="I1884" s="508">
        <f t="shared" si="134"/>
        <v>0</v>
      </c>
      <c r="J1884" s="508"/>
      <c r="K1884" s="508"/>
      <c r="L1884" s="508"/>
    </row>
    <row r="1885" spans="1:12" s="212" customFormat="1" ht="14.25">
      <c r="A1885" s="656"/>
      <c r="B1885" s="662"/>
      <c r="C1885" s="470">
        <v>4235</v>
      </c>
      <c r="D1885" s="220" t="s">
        <v>51</v>
      </c>
      <c r="E1885" s="508">
        <v>25</v>
      </c>
      <c r="F1885" s="508"/>
      <c r="G1885" s="508">
        <v>500</v>
      </c>
      <c r="H1885" s="508">
        <f t="shared" si="135"/>
        <v>500</v>
      </c>
      <c r="I1885" s="508">
        <f t="shared" si="134"/>
        <v>475</v>
      </c>
      <c r="J1885" s="508"/>
      <c r="K1885" s="508">
        <v>500</v>
      </c>
      <c r="L1885" s="508">
        <v>500</v>
      </c>
    </row>
    <row r="1886" spans="1:12" s="214" customFormat="1" ht="28.5">
      <c r="A1886" s="656"/>
      <c r="B1886" s="662"/>
      <c r="C1886" s="470">
        <v>4236</v>
      </c>
      <c r="D1886" s="220" t="s">
        <v>52</v>
      </c>
      <c r="E1886" s="508"/>
      <c r="F1886" s="508"/>
      <c r="G1886" s="508"/>
      <c r="H1886" s="508">
        <f t="shared" si="135"/>
        <v>0</v>
      </c>
      <c r="I1886" s="508">
        <f t="shared" si="134"/>
        <v>0</v>
      </c>
      <c r="J1886" s="508"/>
      <c r="K1886" s="508"/>
      <c r="L1886" s="508"/>
    </row>
    <row r="1887" spans="1:12" s="212" customFormat="1" ht="14.25">
      <c r="A1887" s="656"/>
      <c r="B1887" s="662"/>
      <c r="C1887" s="470">
        <v>4237</v>
      </c>
      <c r="D1887" s="220" t="s">
        <v>53</v>
      </c>
      <c r="E1887" s="508"/>
      <c r="F1887" s="508"/>
      <c r="G1887" s="508"/>
      <c r="H1887" s="508">
        <f t="shared" si="135"/>
        <v>0</v>
      </c>
      <c r="I1887" s="508">
        <f t="shared" si="134"/>
        <v>0</v>
      </c>
      <c r="J1887" s="508"/>
      <c r="K1887" s="508"/>
      <c r="L1887" s="508"/>
    </row>
    <row r="1888" spans="1:12" s="212" customFormat="1" ht="28.5">
      <c r="A1888" s="656"/>
      <c r="B1888" s="662"/>
      <c r="C1888" s="470">
        <v>4239</v>
      </c>
      <c r="D1888" s="218" t="s">
        <v>54</v>
      </c>
      <c r="E1888" s="510"/>
      <c r="F1888" s="510"/>
      <c r="G1888" s="510"/>
      <c r="H1888" s="510">
        <f t="shared" si="135"/>
        <v>0</v>
      </c>
      <c r="I1888" s="510">
        <f t="shared" si="134"/>
        <v>0</v>
      </c>
      <c r="J1888" s="510"/>
      <c r="K1888" s="510"/>
      <c r="L1888" s="510"/>
    </row>
    <row r="1889" spans="1:12" s="212" customFormat="1" ht="14.25">
      <c r="A1889" s="656"/>
      <c r="B1889" s="662"/>
      <c r="C1889" s="470">
        <v>4241</v>
      </c>
      <c r="D1889" s="220" t="s">
        <v>55</v>
      </c>
      <c r="E1889" s="508">
        <v>540.89</v>
      </c>
      <c r="F1889" s="508">
        <v>361.3</v>
      </c>
      <c r="G1889" s="508"/>
      <c r="H1889" s="508">
        <f t="shared" si="135"/>
        <v>-361.3</v>
      </c>
      <c r="I1889" s="508">
        <f t="shared" si="134"/>
        <v>-540.89</v>
      </c>
      <c r="J1889" s="508"/>
      <c r="K1889" s="508"/>
      <c r="L1889" s="508"/>
    </row>
    <row r="1890" spans="1:12" s="212" customFormat="1" ht="28.5">
      <c r="A1890" s="656"/>
      <c r="B1890" s="662"/>
      <c r="C1890" s="470">
        <v>4251</v>
      </c>
      <c r="D1890" s="218" t="s">
        <v>56</v>
      </c>
      <c r="E1890" s="510"/>
      <c r="F1890" s="510"/>
      <c r="G1890" s="510"/>
      <c r="H1890" s="510">
        <f t="shared" si="135"/>
        <v>0</v>
      </c>
      <c r="I1890" s="510">
        <f t="shared" si="134"/>
        <v>0</v>
      </c>
      <c r="J1890" s="510"/>
      <c r="K1890" s="510"/>
      <c r="L1890" s="510"/>
    </row>
    <row r="1891" spans="1:12" s="212" customFormat="1" ht="28.5">
      <c r="A1891" s="656"/>
      <c r="B1891" s="662"/>
      <c r="C1891" s="472">
        <v>4252</v>
      </c>
      <c r="D1891" s="426" t="s">
        <v>57</v>
      </c>
      <c r="E1891" s="548">
        <f>E1893+E1894</f>
        <v>0</v>
      </c>
      <c r="F1891" s="548">
        <f>F1893+F1894</f>
        <v>0</v>
      </c>
      <c r="G1891" s="548">
        <f>G1893+G1894</f>
        <v>0</v>
      </c>
      <c r="H1891" s="548">
        <f t="shared" si="135"/>
        <v>0</v>
      </c>
      <c r="I1891" s="548">
        <f t="shared" si="134"/>
        <v>0</v>
      </c>
      <c r="J1891" s="548"/>
      <c r="K1891" s="548">
        <f>K1893+K1894</f>
        <v>0</v>
      </c>
      <c r="L1891" s="548">
        <f>L1893+L1894</f>
        <v>0</v>
      </c>
    </row>
    <row r="1892" spans="1:12" s="212" customFormat="1">
      <c r="A1892" s="656"/>
      <c r="B1892" s="662"/>
      <c r="C1892" s="470"/>
      <c r="D1892" s="219" t="s">
        <v>71</v>
      </c>
      <c r="E1892" s="510"/>
      <c r="F1892" s="510"/>
      <c r="G1892" s="510"/>
      <c r="H1892" s="510">
        <f t="shared" si="135"/>
        <v>0</v>
      </c>
      <c r="I1892" s="510">
        <f t="shared" si="134"/>
        <v>0</v>
      </c>
      <c r="J1892" s="510"/>
      <c r="K1892" s="510"/>
      <c r="L1892" s="510"/>
    </row>
    <row r="1893" spans="1:12" s="214" customFormat="1" ht="27">
      <c r="A1893" s="656"/>
      <c r="B1893" s="662"/>
      <c r="C1893" s="470"/>
      <c r="D1893" s="226" t="s">
        <v>58</v>
      </c>
      <c r="E1893" s="510"/>
      <c r="F1893" s="510"/>
      <c r="G1893" s="510"/>
      <c r="H1893" s="510">
        <f t="shared" si="135"/>
        <v>0</v>
      </c>
      <c r="I1893" s="510">
        <f t="shared" si="134"/>
        <v>0</v>
      </c>
      <c r="J1893" s="510"/>
      <c r="K1893" s="510"/>
      <c r="L1893" s="510"/>
    </row>
    <row r="1894" spans="1:12" s="214" customFormat="1" ht="27">
      <c r="A1894" s="656"/>
      <c r="B1894" s="662"/>
      <c r="C1894" s="470"/>
      <c r="D1894" s="226" t="s">
        <v>59</v>
      </c>
      <c r="E1894" s="510"/>
      <c r="F1894" s="510"/>
      <c r="G1894" s="510"/>
      <c r="H1894" s="510">
        <f t="shared" si="135"/>
        <v>0</v>
      </c>
      <c r="I1894" s="510">
        <f t="shared" si="134"/>
        <v>0</v>
      </c>
      <c r="J1894" s="510"/>
      <c r="K1894" s="510"/>
      <c r="L1894" s="510"/>
    </row>
    <row r="1895" spans="1:12" s="214" customFormat="1" ht="14.25">
      <c r="A1895" s="656"/>
      <c r="B1895" s="662"/>
      <c r="C1895" s="472">
        <v>4261</v>
      </c>
      <c r="D1895" s="426" t="s">
        <v>60</v>
      </c>
      <c r="E1895" s="548">
        <f>E1897+E1898</f>
        <v>0</v>
      </c>
      <c r="F1895" s="548">
        <f>F1897+F1898</f>
        <v>0</v>
      </c>
      <c r="G1895" s="548">
        <f>G1897+G1898</f>
        <v>0</v>
      </c>
      <c r="H1895" s="548">
        <f t="shared" si="135"/>
        <v>0</v>
      </c>
      <c r="I1895" s="548">
        <f t="shared" si="134"/>
        <v>0</v>
      </c>
      <c r="J1895" s="548"/>
      <c r="K1895" s="548">
        <f>K1897+K1898</f>
        <v>0</v>
      </c>
      <c r="L1895" s="548">
        <f>L1897+L1898</f>
        <v>0</v>
      </c>
    </row>
    <row r="1896" spans="1:12" s="214" customFormat="1">
      <c r="A1896" s="656"/>
      <c r="B1896" s="662"/>
      <c r="C1896" s="470"/>
      <c r="D1896" s="219" t="s">
        <v>71</v>
      </c>
      <c r="E1896" s="508"/>
      <c r="F1896" s="508"/>
      <c r="G1896" s="508"/>
      <c r="H1896" s="508">
        <f t="shared" si="135"/>
        <v>0</v>
      </c>
      <c r="I1896" s="508">
        <f t="shared" si="134"/>
        <v>0</v>
      </c>
      <c r="J1896" s="508"/>
      <c r="K1896" s="508"/>
      <c r="L1896" s="508"/>
    </row>
    <row r="1897" spans="1:12" s="214" customFormat="1">
      <c r="A1897" s="656"/>
      <c r="B1897" s="662"/>
      <c r="C1897" s="470"/>
      <c r="D1897" s="219" t="s">
        <v>61</v>
      </c>
      <c r="E1897" s="508"/>
      <c r="F1897" s="508"/>
      <c r="G1897" s="508"/>
      <c r="H1897" s="508">
        <f t="shared" si="135"/>
        <v>0</v>
      </c>
      <c r="I1897" s="508">
        <f t="shared" si="134"/>
        <v>0</v>
      </c>
      <c r="J1897" s="508"/>
      <c r="K1897" s="508"/>
      <c r="L1897" s="508"/>
    </row>
    <row r="1898" spans="1:12" s="214" customFormat="1">
      <c r="A1898" s="656"/>
      <c r="B1898" s="662"/>
      <c r="C1898" s="470"/>
      <c r="D1898" s="219" t="s">
        <v>62</v>
      </c>
      <c r="E1898" s="508"/>
      <c r="F1898" s="508"/>
      <c r="G1898" s="508"/>
      <c r="H1898" s="508">
        <f t="shared" si="135"/>
        <v>0</v>
      </c>
      <c r="I1898" s="508">
        <f t="shared" si="134"/>
        <v>0</v>
      </c>
      <c r="J1898" s="508"/>
      <c r="K1898" s="508"/>
      <c r="L1898" s="508"/>
    </row>
    <row r="1899" spans="1:12" s="214" customFormat="1" ht="14.25">
      <c r="A1899" s="656"/>
      <c r="B1899" s="662"/>
      <c r="C1899" s="470">
        <v>4262</v>
      </c>
      <c r="D1899" s="220" t="s">
        <v>288</v>
      </c>
      <c r="E1899" s="508"/>
      <c r="F1899" s="508"/>
      <c r="G1899" s="508"/>
      <c r="H1899" s="508">
        <f t="shared" si="135"/>
        <v>0</v>
      </c>
      <c r="I1899" s="508">
        <f t="shared" si="134"/>
        <v>0</v>
      </c>
      <c r="J1899" s="508"/>
      <c r="K1899" s="508"/>
      <c r="L1899" s="508"/>
    </row>
    <row r="1900" spans="1:12" s="214" customFormat="1" ht="14.25">
      <c r="A1900" s="656"/>
      <c r="B1900" s="662"/>
      <c r="C1900" s="470">
        <v>4264</v>
      </c>
      <c r="D1900" s="220" t="s">
        <v>287</v>
      </c>
      <c r="E1900" s="508"/>
      <c r="F1900" s="508"/>
      <c r="G1900" s="508"/>
      <c r="H1900" s="508">
        <f t="shared" si="135"/>
        <v>0</v>
      </c>
      <c r="I1900" s="508">
        <f t="shared" si="134"/>
        <v>0</v>
      </c>
      <c r="J1900" s="508"/>
      <c r="K1900" s="508"/>
      <c r="L1900" s="508"/>
    </row>
    <row r="1901" spans="1:12" s="214" customFormat="1" ht="22.5" customHeight="1">
      <c r="A1901" s="656"/>
      <c r="B1901" s="662"/>
      <c r="C1901" s="473">
        <v>4266</v>
      </c>
      <c r="D1901" s="454" t="s">
        <v>363</v>
      </c>
      <c r="E1901" s="508"/>
      <c r="F1901" s="508"/>
      <c r="G1901" s="508"/>
      <c r="H1901" s="508">
        <f t="shared" si="135"/>
        <v>0</v>
      </c>
      <c r="I1901" s="508">
        <f t="shared" si="134"/>
        <v>0</v>
      </c>
      <c r="J1901" s="508"/>
      <c r="K1901" s="508"/>
      <c r="L1901" s="508"/>
    </row>
    <row r="1902" spans="1:12" s="214" customFormat="1" ht="28.5">
      <c r="A1902" s="656"/>
      <c r="B1902" s="662"/>
      <c r="C1902" s="470">
        <v>4267</v>
      </c>
      <c r="D1902" s="220" t="s">
        <v>289</v>
      </c>
      <c r="E1902" s="508"/>
      <c r="F1902" s="508"/>
      <c r="G1902" s="508"/>
      <c r="H1902" s="508">
        <f t="shared" si="135"/>
        <v>0</v>
      </c>
      <c r="I1902" s="508">
        <f t="shared" si="134"/>
        <v>0</v>
      </c>
      <c r="J1902" s="508"/>
      <c r="K1902" s="508"/>
      <c r="L1902" s="508"/>
    </row>
    <row r="1903" spans="1:12" s="214" customFormat="1" ht="14.25">
      <c r="A1903" s="656"/>
      <c r="B1903" s="662"/>
      <c r="C1903" s="470">
        <v>4269</v>
      </c>
      <c r="D1903" s="220" t="s">
        <v>63</v>
      </c>
      <c r="E1903" s="508"/>
      <c r="F1903" s="508"/>
      <c r="G1903" s="508"/>
      <c r="H1903" s="508">
        <f t="shared" si="135"/>
        <v>0</v>
      </c>
      <c r="I1903" s="508">
        <f t="shared" si="134"/>
        <v>0</v>
      </c>
      <c r="J1903" s="508"/>
      <c r="K1903" s="508"/>
      <c r="L1903" s="508"/>
    </row>
    <row r="1904" spans="1:12" s="214" customFormat="1" ht="42.75">
      <c r="A1904" s="656"/>
      <c r="B1904" s="662"/>
      <c r="C1904" s="470">
        <v>4511</v>
      </c>
      <c r="D1904" s="218" t="s">
        <v>64</v>
      </c>
      <c r="E1904" s="508"/>
      <c r="F1904" s="508"/>
      <c r="G1904" s="508"/>
      <c r="H1904" s="508">
        <f t="shared" si="135"/>
        <v>0</v>
      </c>
      <c r="I1904" s="508">
        <f t="shared" si="134"/>
        <v>0</v>
      </c>
      <c r="J1904" s="508"/>
      <c r="K1904" s="508"/>
      <c r="L1904" s="508"/>
    </row>
    <row r="1905" spans="1:12" s="593" customFormat="1" ht="42.75">
      <c r="A1905" s="656"/>
      <c r="B1905" s="662"/>
      <c r="C1905" s="470">
        <v>4621</v>
      </c>
      <c r="D1905" s="218" t="s">
        <v>65</v>
      </c>
      <c r="E1905" s="508"/>
      <c r="F1905" s="508"/>
      <c r="G1905" s="508"/>
      <c r="H1905" s="508">
        <f t="shared" si="135"/>
        <v>0</v>
      </c>
      <c r="I1905" s="508">
        <f t="shared" si="134"/>
        <v>0</v>
      </c>
      <c r="J1905" s="550"/>
      <c r="K1905" s="508"/>
      <c r="L1905" s="508"/>
    </row>
    <row r="1906" spans="1:12" s="593" customFormat="1" ht="42.75">
      <c r="A1906" s="656"/>
      <c r="B1906" s="662"/>
      <c r="C1906" s="470">
        <v>4631</v>
      </c>
      <c r="D1906" s="218" t="s">
        <v>321</v>
      </c>
      <c r="E1906" s="508"/>
      <c r="F1906" s="508"/>
      <c r="G1906" s="508"/>
      <c r="H1906" s="508">
        <f t="shared" si="135"/>
        <v>0</v>
      </c>
      <c r="I1906" s="508">
        <f t="shared" si="134"/>
        <v>0</v>
      </c>
      <c r="J1906" s="550"/>
      <c r="K1906" s="508"/>
      <c r="L1906" s="508"/>
    </row>
    <row r="1907" spans="1:12" s="593" customFormat="1" ht="21.75" customHeight="1">
      <c r="A1907" s="656"/>
      <c r="B1907" s="662"/>
      <c r="C1907" s="470">
        <v>4632</v>
      </c>
      <c r="D1907" s="218" t="s">
        <v>231</v>
      </c>
      <c r="E1907" s="508"/>
      <c r="F1907" s="508"/>
      <c r="G1907" s="508"/>
      <c r="H1907" s="508">
        <f t="shared" si="135"/>
        <v>0</v>
      </c>
      <c r="I1907" s="508">
        <f t="shared" si="134"/>
        <v>0</v>
      </c>
      <c r="J1907" s="508"/>
      <c r="K1907" s="508"/>
      <c r="L1907" s="508"/>
    </row>
    <row r="1908" spans="1:12" s="593" customFormat="1" ht="48.75" customHeight="1">
      <c r="A1908" s="656"/>
      <c r="B1908" s="662"/>
      <c r="C1908" s="473">
        <v>4638</v>
      </c>
      <c r="D1908" s="454" t="s">
        <v>364</v>
      </c>
      <c r="E1908" s="508"/>
      <c r="F1908" s="508"/>
      <c r="G1908" s="508"/>
      <c r="H1908" s="508">
        <f t="shared" si="135"/>
        <v>0</v>
      </c>
      <c r="I1908" s="508">
        <f t="shared" si="134"/>
        <v>0</v>
      </c>
      <c r="J1908" s="508"/>
      <c r="K1908" s="508"/>
      <c r="L1908" s="508"/>
    </row>
    <row r="1909" spans="1:12" s="593" customFormat="1" ht="14.25">
      <c r="A1909" s="656"/>
      <c r="B1909" s="662"/>
      <c r="C1909" s="470" t="s">
        <v>327</v>
      </c>
      <c r="D1909" s="218" t="s">
        <v>328</v>
      </c>
      <c r="E1909" s="508"/>
      <c r="F1909" s="508"/>
      <c r="G1909" s="508"/>
      <c r="H1909" s="508">
        <f t="shared" si="135"/>
        <v>0</v>
      </c>
      <c r="I1909" s="508">
        <f t="shared" si="134"/>
        <v>0</v>
      </c>
      <c r="J1909" s="508"/>
      <c r="K1909" s="508"/>
      <c r="L1909" s="508"/>
    </row>
    <row r="1910" spans="1:12" s="593" customFormat="1" ht="14.25">
      <c r="A1910" s="656"/>
      <c r="B1910" s="662"/>
      <c r="C1910" s="470">
        <v>4729</v>
      </c>
      <c r="D1910" s="220" t="s">
        <v>66</v>
      </c>
      <c r="E1910" s="551">
        <v>14</v>
      </c>
      <c r="F1910" s="508">
        <v>12000</v>
      </c>
      <c r="G1910" s="508">
        <v>12000</v>
      </c>
      <c r="H1910" s="508">
        <f t="shared" si="135"/>
        <v>0</v>
      </c>
      <c r="I1910" s="508">
        <f t="shared" si="134"/>
        <v>11986</v>
      </c>
      <c r="J1910" s="551"/>
      <c r="K1910" s="508">
        <v>12000</v>
      </c>
      <c r="L1910" s="508">
        <v>12000</v>
      </c>
    </row>
    <row r="1911" spans="1:12" s="593" customFormat="1" ht="14.25">
      <c r="A1911" s="656"/>
      <c r="B1911" s="662"/>
      <c r="C1911" s="470">
        <v>4822</v>
      </c>
      <c r="D1911" s="220" t="s">
        <v>67</v>
      </c>
      <c r="E1911" s="551"/>
      <c r="F1911" s="551"/>
      <c r="G1911" s="508"/>
      <c r="H1911" s="508">
        <f t="shared" si="135"/>
        <v>0</v>
      </c>
      <c r="I1911" s="508">
        <f t="shared" si="134"/>
        <v>0</v>
      </c>
      <c r="J1911" s="551"/>
      <c r="K1911" s="551"/>
      <c r="L1911" s="551"/>
    </row>
    <row r="1912" spans="1:12" s="593" customFormat="1" ht="14.25">
      <c r="A1912" s="656"/>
      <c r="B1912" s="662"/>
      <c r="C1912" s="472">
        <v>4823</v>
      </c>
      <c r="D1912" s="426" t="s">
        <v>68</v>
      </c>
      <c r="E1912" s="548">
        <f>E1914+E1915+E1916</f>
        <v>1909.4</v>
      </c>
      <c r="F1912" s="548">
        <f>F1914+F1915+F1916</f>
        <v>3757.4</v>
      </c>
      <c r="G1912" s="548">
        <f>G1914+G1915+G1916</f>
        <v>3585.2135999999996</v>
      </c>
      <c r="H1912" s="548">
        <f t="shared" si="135"/>
        <v>-172.1864000000005</v>
      </c>
      <c r="I1912" s="548">
        <f t="shared" si="134"/>
        <v>1675.8135999999995</v>
      </c>
      <c r="J1912" s="548"/>
      <c r="K1912" s="548">
        <f>K1914+K1915+K1916</f>
        <v>3585.2135999999996</v>
      </c>
      <c r="L1912" s="548">
        <f>L1914+L1915+L1916</f>
        <v>3585.2135999999996</v>
      </c>
    </row>
    <row r="1913" spans="1:12" s="593" customFormat="1" ht="14.25">
      <c r="A1913" s="656"/>
      <c r="B1913" s="662"/>
      <c r="C1913" s="470"/>
      <c r="D1913" s="219" t="s">
        <v>71</v>
      </c>
      <c r="E1913" s="551"/>
      <c r="F1913" s="551"/>
      <c r="G1913" s="508"/>
      <c r="H1913" s="508">
        <f t="shared" si="135"/>
        <v>0</v>
      </c>
      <c r="I1913" s="508">
        <f t="shared" si="134"/>
        <v>0</v>
      </c>
      <c r="J1913" s="551"/>
      <c r="K1913" s="551"/>
      <c r="L1913" s="551"/>
    </row>
    <row r="1914" spans="1:12" s="214" customFormat="1" ht="27">
      <c r="A1914" s="656"/>
      <c r="B1914" s="662"/>
      <c r="C1914" s="470"/>
      <c r="D1914" s="219" t="s">
        <v>230</v>
      </c>
      <c r="E1914" s="508"/>
      <c r="F1914" s="508">
        <v>24.6</v>
      </c>
      <c r="G1914" s="508">
        <v>24.6</v>
      </c>
      <c r="H1914" s="508">
        <f t="shared" si="135"/>
        <v>0</v>
      </c>
      <c r="I1914" s="508">
        <f t="shared" si="134"/>
        <v>24.6</v>
      </c>
      <c r="J1914" s="551"/>
      <c r="K1914" s="508">
        <v>24.6</v>
      </c>
      <c r="L1914" s="508">
        <v>24.6</v>
      </c>
    </row>
    <row r="1915" spans="1:12" ht="27.95" customHeight="1">
      <c r="A1915" s="656"/>
      <c r="B1915" s="662"/>
      <c r="C1915" s="470"/>
      <c r="D1915" s="219" t="s">
        <v>228</v>
      </c>
      <c r="E1915" s="508">
        <v>1901.93</v>
      </c>
      <c r="F1915" s="508">
        <v>3474.5</v>
      </c>
      <c r="G1915" s="508">
        <v>3082.1135999999997</v>
      </c>
      <c r="H1915" s="508">
        <f t="shared" si="135"/>
        <v>-392.38640000000032</v>
      </c>
      <c r="I1915" s="508">
        <f t="shared" si="134"/>
        <v>1180.1835999999996</v>
      </c>
      <c r="J1915" s="551"/>
      <c r="K1915" s="508">
        <v>3082.1135999999997</v>
      </c>
      <c r="L1915" s="508">
        <v>3082.1135999999997</v>
      </c>
    </row>
    <row r="1916" spans="1:12" ht="14.25">
      <c r="A1916" s="656"/>
      <c r="B1916" s="662"/>
      <c r="C1916" s="470"/>
      <c r="D1916" s="219" t="s">
        <v>229</v>
      </c>
      <c r="E1916" s="551">
        <v>7.47</v>
      </c>
      <c r="F1916" s="551">
        <v>258.3</v>
      </c>
      <c r="G1916" s="508">
        <v>478.5</v>
      </c>
      <c r="H1916" s="508">
        <f t="shared" si="135"/>
        <v>220.2</v>
      </c>
      <c r="I1916" s="508">
        <f t="shared" si="134"/>
        <v>471.03</v>
      </c>
      <c r="J1916" s="551"/>
      <c r="K1916" s="508">
        <v>478.5</v>
      </c>
      <c r="L1916" s="508">
        <v>478.5</v>
      </c>
    </row>
    <row r="1917" spans="1:12" ht="31.5" customHeight="1">
      <c r="A1917" s="656"/>
      <c r="B1917" s="662"/>
      <c r="C1917" s="473" t="s">
        <v>362</v>
      </c>
      <c r="D1917" s="454" t="s">
        <v>384</v>
      </c>
      <c r="E1917" s="551"/>
      <c r="F1917" s="551"/>
      <c r="G1917" s="508"/>
      <c r="H1917" s="508">
        <f t="shared" si="135"/>
        <v>0</v>
      </c>
      <c r="I1917" s="508">
        <f t="shared" si="134"/>
        <v>0</v>
      </c>
      <c r="J1917" s="551"/>
      <c r="K1917" s="551"/>
      <c r="L1917" s="551"/>
    </row>
    <row r="1918" spans="1:12" s="229" customFormat="1" ht="14.25">
      <c r="A1918" s="656"/>
      <c r="B1918" s="662"/>
      <c r="C1918" s="470">
        <v>4861</v>
      </c>
      <c r="D1918" s="220" t="s">
        <v>69</v>
      </c>
      <c r="E1918" s="551"/>
      <c r="F1918" s="551"/>
      <c r="G1918" s="508"/>
      <c r="H1918" s="508">
        <f t="shared" si="135"/>
        <v>0</v>
      </c>
      <c r="I1918" s="508">
        <f t="shared" si="134"/>
        <v>0</v>
      </c>
      <c r="J1918" s="551"/>
      <c r="K1918" s="551"/>
      <c r="L1918" s="551"/>
    </row>
    <row r="1919" spans="1:12" ht="14.25">
      <c r="A1919" s="657"/>
      <c r="B1919" s="663"/>
      <c r="C1919" s="470">
        <v>4891</v>
      </c>
      <c r="D1919" s="220" t="s">
        <v>70</v>
      </c>
      <c r="E1919" s="508"/>
      <c r="F1919" s="508"/>
      <c r="G1919" s="508"/>
      <c r="H1919" s="508">
        <f t="shared" si="135"/>
        <v>0</v>
      </c>
      <c r="I1919" s="508">
        <f t="shared" si="134"/>
        <v>0</v>
      </c>
      <c r="J1919" s="508"/>
      <c r="K1919" s="508"/>
      <c r="L1919" s="508"/>
    </row>
    <row r="1920" spans="1:12" s="25" customFormat="1" ht="28.5">
      <c r="A1920" s="651" t="s">
        <v>378</v>
      </c>
      <c r="B1920" s="651"/>
      <c r="C1920" s="230"/>
      <c r="D1920" s="34" t="s">
        <v>72</v>
      </c>
      <c r="E1920" s="552">
        <f>SUM(E1922:E1929)</f>
        <v>0</v>
      </c>
      <c r="F1920" s="552">
        <f>SUM(F1922:F1929)</f>
        <v>0</v>
      </c>
      <c r="G1920" s="552">
        <f>SUM(G1922:G1929)</f>
        <v>0</v>
      </c>
      <c r="H1920" s="552">
        <f t="shared" si="135"/>
        <v>0</v>
      </c>
      <c r="I1920" s="552">
        <f>+I1926+I1927+I1928+I1929</f>
        <v>0</v>
      </c>
      <c r="J1920" s="552"/>
      <c r="K1920" s="552">
        <f>SUM(K1922:K1929)</f>
        <v>0</v>
      </c>
      <c r="L1920" s="552">
        <f>SUM(L1922:L1929)</f>
        <v>0</v>
      </c>
    </row>
    <row r="1921" spans="1:12" s="18" customFormat="1" ht="23.25" customHeight="1">
      <c r="A1921" s="650" t="s">
        <v>379</v>
      </c>
      <c r="B1921" s="597" t="s">
        <v>380</v>
      </c>
      <c r="C1921" s="231"/>
      <c r="D1921" s="15" t="s">
        <v>71</v>
      </c>
      <c r="E1921" s="553"/>
      <c r="F1921" s="553"/>
      <c r="G1921" s="553"/>
      <c r="H1921" s="553">
        <f t="shared" si="135"/>
        <v>0</v>
      </c>
      <c r="I1921" s="349">
        <f t="shared" ref="I1921:I1929" si="136">G1921-E1921</f>
        <v>0</v>
      </c>
      <c r="J1921" s="553"/>
      <c r="K1921" s="553"/>
      <c r="L1921" s="553"/>
    </row>
    <row r="1922" spans="1:12" s="18" customFormat="1" ht="28.5">
      <c r="A1922" s="652">
        <v>1080</v>
      </c>
      <c r="B1922" s="652">
        <v>11023</v>
      </c>
      <c r="C1922" s="231">
        <v>5111</v>
      </c>
      <c r="D1922" s="16" t="s">
        <v>424</v>
      </c>
      <c r="E1922" s="553"/>
      <c r="F1922" s="553"/>
      <c r="G1922" s="553"/>
      <c r="H1922" s="349">
        <f t="shared" si="135"/>
        <v>0</v>
      </c>
      <c r="I1922" s="349">
        <f t="shared" si="136"/>
        <v>0</v>
      </c>
      <c r="J1922" s="553"/>
      <c r="K1922" s="553"/>
      <c r="L1922" s="553"/>
    </row>
    <row r="1923" spans="1:12" s="18" customFormat="1" ht="28.5">
      <c r="A1923" s="653"/>
      <c r="B1923" s="653"/>
      <c r="C1923" s="231">
        <v>5112</v>
      </c>
      <c r="D1923" s="16" t="s">
        <v>425</v>
      </c>
      <c r="E1923" s="553"/>
      <c r="F1923" s="553"/>
      <c r="G1923" s="553"/>
      <c r="H1923" s="349">
        <f t="shared" si="135"/>
        <v>0</v>
      </c>
      <c r="I1923" s="349">
        <f t="shared" si="136"/>
        <v>0</v>
      </c>
      <c r="J1923" s="553"/>
      <c r="K1923" s="553"/>
      <c r="L1923" s="553"/>
    </row>
    <row r="1924" spans="1:12" s="18" customFormat="1" ht="13.5" customHeight="1">
      <c r="A1924" s="653"/>
      <c r="B1924" s="653"/>
      <c r="C1924" s="231" t="s">
        <v>426</v>
      </c>
      <c r="D1924" s="16" t="s">
        <v>421</v>
      </c>
      <c r="E1924" s="553"/>
      <c r="F1924" s="553"/>
      <c r="G1924" s="553"/>
      <c r="H1924" s="349">
        <f t="shared" si="135"/>
        <v>0</v>
      </c>
      <c r="I1924" s="349">
        <f t="shared" si="136"/>
        <v>0</v>
      </c>
      <c r="J1924" s="553"/>
      <c r="K1924" s="553"/>
      <c r="L1924" s="553"/>
    </row>
    <row r="1925" spans="1:12" s="18" customFormat="1" ht="14.25">
      <c r="A1925" s="653"/>
      <c r="B1925" s="653"/>
      <c r="C1925" s="231">
        <v>5121</v>
      </c>
      <c r="D1925" s="218" t="s">
        <v>73</v>
      </c>
      <c r="E1925" s="553"/>
      <c r="F1925" s="553"/>
      <c r="G1925" s="553"/>
      <c r="H1925" s="349">
        <f t="shared" si="135"/>
        <v>0</v>
      </c>
      <c r="I1925" s="349">
        <f t="shared" si="136"/>
        <v>0</v>
      </c>
      <c r="J1925" s="553"/>
      <c r="K1925" s="553"/>
      <c r="L1925" s="553"/>
    </row>
    <row r="1926" spans="1:12" s="31" customFormat="1" ht="15.75" customHeight="1">
      <c r="A1926" s="653"/>
      <c r="B1926" s="653"/>
      <c r="C1926" s="208">
        <v>5122</v>
      </c>
      <c r="D1926" s="19" t="s">
        <v>74</v>
      </c>
      <c r="E1926" s="554"/>
      <c r="F1926" s="554"/>
      <c r="G1926" s="349"/>
      <c r="H1926" s="349">
        <f t="shared" si="135"/>
        <v>0</v>
      </c>
      <c r="I1926" s="349">
        <f t="shared" si="136"/>
        <v>0</v>
      </c>
      <c r="J1926" s="554"/>
      <c r="K1926" s="349"/>
      <c r="L1926" s="349"/>
    </row>
    <row r="1927" spans="1:12" s="31" customFormat="1" ht="15.75" customHeight="1">
      <c r="A1927" s="653"/>
      <c r="B1927" s="653"/>
      <c r="C1927" s="208">
        <v>5129</v>
      </c>
      <c r="D1927" s="19" t="s">
        <v>75</v>
      </c>
      <c r="E1927" s="554"/>
      <c r="F1927" s="554"/>
      <c r="G1927" s="349"/>
      <c r="H1927" s="349">
        <f t="shared" si="135"/>
        <v>0</v>
      </c>
      <c r="I1927" s="349">
        <f t="shared" si="136"/>
        <v>0</v>
      </c>
      <c r="J1927" s="554"/>
      <c r="K1927" s="349"/>
      <c r="L1927" s="349"/>
    </row>
    <row r="1928" spans="1:12" s="31" customFormat="1" ht="14.25">
      <c r="A1928" s="653"/>
      <c r="B1928" s="653"/>
      <c r="C1928" s="208">
        <v>5132</v>
      </c>
      <c r="D1928" s="19" t="s">
        <v>76</v>
      </c>
      <c r="E1928" s="554"/>
      <c r="F1928" s="554"/>
      <c r="G1928" s="349"/>
      <c r="H1928" s="349">
        <f t="shared" si="135"/>
        <v>0</v>
      </c>
      <c r="I1928" s="349">
        <f t="shared" si="136"/>
        <v>0</v>
      </c>
      <c r="J1928" s="554"/>
      <c r="K1928" s="349"/>
      <c r="L1928" s="349"/>
    </row>
    <row r="1929" spans="1:12" s="31" customFormat="1" ht="15.75" customHeight="1">
      <c r="A1929" s="654"/>
      <c r="B1929" s="654"/>
      <c r="C1929" s="208" t="s">
        <v>427</v>
      </c>
      <c r="D1929" s="19" t="s">
        <v>428</v>
      </c>
      <c r="E1929" s="554"/>
      <c r="F1929" s="554"/>
      <c r="G1929" s="349"/>
      <c r="H1929" s="349">
        <f t="shared" si="135"/>
        <v>0</v>
      </c>
      <c r="I1929" s="349">
        <f t="shared" si="136"/>
        <v>0</v>
      </c>
      <c r="J1929" s="554"/>
      <c r="K1929" s="349"/>
      <c r="L1929" s="349"/>
    </row>
    <row r="1930" spans="1:12" s="146" customFormat="1" ht="14.25" customHeight="1">
      <c r="A1930" s="655" t="s">
        <v>420</v>
      </c>
      <c r="B1930" s="658" t="s">
        <v>527</v>
      </c>
      <c r="C1930" s="464"/>
      <c r="D1930" s="218" t="s">
        <v>232</v>
      </c>
      <c r="E1930" s="510"/>
      <c r="F1930" s="510"/>
      <c r="G1930" s="510"/>
      <c r="H1930" s="510">
        <f>+G1930-F1930</f>
        <v>0</v>
      </c>
      <c r="I1930" s="510">
        <f>G1930-E1930</f>
        <v>0</v>
      </c>
      <c r="J1930" s="510"/>
      <c r="K1930" s="510"/>
      <c r="L1930" s="510"/>
    </row>
    <row r="1931" spans="1:12" s="146" customFormat="1" ht="13.5" customHeight="1">
      <c r="A1931" s="656"/>
      <c r="B1931" s="659"/>
      <c r="C1931" s="465"/>
      <c r="D1931" s="219"/>
      <c r="E1931" s="509"/>
      <c r="F1931" s="509"/>
      <c r="G1931" s="509"/>
      <c r="H1931" s="509">
        <f>+G1931-F1931</f>
        <v>0</v>
      </c>
      <c r="I1931" s="509">
        <f>G1931-E1931</f>
        <v>0</v>
      </c>
      <c r="J1931" s="509"/>
      <c r="K1931" s="509"/>
      <c r="L1931" s="509"/>
    </row>
    <row r="1932" spans="1:12" s="146" customFormat="1" ht="14.25" customHeight="1">
      <c r="A1932" s="656"/>
      <c r="B1932" s="659"/>
      <c r="C1932" s="465"/>
      <c r="D1932" s="220" t="s">
        <v>31</v>
      </c>
      <c r="E1932" s="509"/>
      <c r="F1932" s="509"/>
      <c r="G1932" s="509"/>
      <c r="H1932" s="509">
        <f>+G1932-F1932</f>
        <v>0</v>
      </c>
      <c r="I1932" s="509">
        <f>G1932-E1932</f>
        <v>0</v>
      </c>
      <c r="J1932" s="509"/>
      <c r="K1932" s="509"/>
      <c r="L1932" s="509"/>
    </row>
    <row r="1933" spans="1:12" s="213" customFormat="1" ht="14.25" customHeight="1">
      <c r="A1933" s="656"/>
      <c r="B1933" s="659"/>
      <c r="C1933" s="465"/>
      <c r="D1933" s="219"/>
      <c r="E1933" s="509"/>
      <c r="F1933" s="509"/>
      <c r="G1933" s="509"/>
      <c r="H1933" s="509">
        <f>+G1933-F1933</f>
        <v>0</v>
      </c>
      <c r="I1933" s="509">
        <f>G1933-E1933</f>
        <v>0</v>
      </c>
      <c r="J1933" s="509"/>
      <c r="K1933" s="509"/>
      <c r="L1933" s="509"/>
    </row>
    <row r="1934" spans="1:12" s="212" customFormat="1" ht="14.25" customHeight="1">
      <c r="A1934" s="656"/>
      <c r="B1934" s="659"/>
      <c r="C1934" s="466"/>
      <c r="D1934" s="228" t="s">
        <v>32</v>
      </c>
      <c r="E1934" s="547">
        <f>+E1936+E2000</f>
        <v>431998.51</v>
      </c>
      <c r="F1934" s="547">
        <f>+F1936+F2000</f>
        <v>647287.6</v>
      </c>
      <c r="G1934" s="547">
        <f>+G1936+G2000</f>
        <v>383494.40000000002</v>
      </c>
      <c r="H1934" s="547">
        <f>+G1934-F1934</f>
        <v>-263793.19999999995</v>
      </c>
      <c r="I1934" s="547">
        <f>G1934-E1934</f>
        <v>-48504.109999999986</v>
      </c>
      <c r="J1934" s="547"/>
      <c r="K1934" s="547">
        <f>+K1936+K2000</f>
        <v>364319.68000000005</v>
      </c>
      <c r="L1934" s="547">
        <f>+L1936+L2000</f>
        <v>346103.69600000005</v>
      </c>
    </row>
    <row r="1935" spans="1:12" s="212" customFormat="1" ht="14.25" customHeight="1">
      <c r="A1935" s="656"/>
      <c r="B1935" s="659"/>
      <c r="C1935" s="467"/>
      <c r="D1935" s="15" t="s">
        <v>330</v>
      </c>
      <c r="E1935" s="509"/>
      <c r="F1935" s="509"/>
      <c r="G1935" s="509"/>
      <c r="H1935" s="547"/>
      <c r="I1935" s="547"/>
      <c r="J1935" s="509"/>
      <c r="K1935" s="509"/>
      <c r="L1935" s="509"/>
    </row>
    <row r="1936" spans="1:12" s="212" customFormat="1" ht="14.25" customHeight="1">
      <c r="A1936" s="656"/>
      <c r="B1936" s="659"/>
      <c r="C1936" s="468"/>
      <c r="D1936" s="221" t="s">
        <v>35</v>
      </c>
      <c r="E1936" s="547">
        <f>E1938+SUM(E1944:E1999)-E1944-E1949-E1957-E1971-E1975-E1992</f>
        <v>0</v>
      </c>
      <c r="F1936" s="547">
        <f>F1938+SUM(F1944:F1999)-F1944-F1949-F1957-F1971-F1975-F1992</f>
        <v>0</v>
      </c>
      <c r="G1936" s="547">
        <f>G1938+SUM(G1944:G1999)-G1944-G1949-G1957-G1971-G1975-G1992</f>
        <v>0</v>
      </c>
      <c r="H1936" s="547">
        <f>+G1936-F1936</f>
        <v>0</v>
      </c>
      <c r="I1936" s="547">
        <f t="shared" ref="I1936:I1967" si="137">G1936-E1936</f>
        <v>0</v>
      </c>
      <c r="J1936" s="547"/>
      <c r="K1936" s="547">
        <f>K1938+SUM(K1944:K1999)-K1944-K1949-K1957-K1971-K1975-K1992</f>
        <v>0</v>
      </c>
      <c r="L1936" s="547">
        <f>L1938+SUM(L1944:L1999)-L1944-L1949-L1957-L1971-L1975-L1992</f>
        <v>0</v>
      </c>
    </row>
    <row r="1937" spans="1:12" s="212" customFormat="1" ht="13.5" customHeight="1">
      <c r="A1937" s="656"/>
      <c r="B1937" s="659"/>
      <c r="C1937" s="464"/>
      <c r="D1937" s="219" t="s">
        <v>71</v>
      </c>
      <c r="E1937" s="510"/>
      <c r="F1937" s="510"/>
      <c r="G1937" s="509"/>
      <c r="H1937" s="509">
        <f t="shared" ref="H1937:H2009" si="138">+G1937-F1937</f>
        <v>0</v>
      </c>
      <c r="I1937" s="510">
        <f t="shared" si="137"/>
        <v>0</v>
      </c>
      <c r="J1937" s="510"/>
      <c r="K1937" s="510"/>
      <c r="L1937" s="510"/>
    </row>
    <row r="1938" spans="1:12" s="212" customFormat="1" ht="14.25" customHeight="1">
      <c r="A1938" s="656"/>
      <c r="B1938" s="659"/>
      <c r="C1938" s="469"/>
      <c r="D1938" s="426" t="s">
        <v>408</v>
      </c>
      <c r="E1938" s="548">
        <f>SUM(E1940:E1942)</f>
        <v>0</v>
      </c>
      <c r="F1938" s="548">
        <f>SUM(F1940:F1942)</f>
        <v>0</v>
      </c>
      <c r="G1938" s="548">
        <f>SUM(G1940:G1942)</f>
        <v>0</v>
      </c>
      <c r="H1938" s="548">
        <f t="shared" si="138"/>
        <v>0</v>
      </c>
      <c r="I1938" s="548">
        <f t="shared" si="137"/>
        <v>0</v>
      </c>
      <c r="J1938" s="548"/>
      <c r="K1938" s="548">
        <f>SUM(K1940:K1942)</f>
        <v>0</v>
      </c>
      <c r="L1938" s="548">
        <f>SUM(L1940:L1942)</f>
        <v>0</v>
      </c>
    </row>
    <row r="1939" spans="1:12" s="212" customFormat="1">
      <c r="A1939" s="656"/>
      <c r="B1939" s="659"/>
      <c r="C1939" s="464"/>
      <c r="D1939" s="219" t="s">
        <v>71</v>
      </c>
      <c r="E1939" s="510"/>
      <c r="F1939" s="510"/>
      <c r="G1939" s="509"/>
      <c r="H1939" s="509">
        <f t="shared" si="138"/>
        <v>0</v>
      </c>
      <c r="I1939" s="510">
        <f t="shared" si="137"/>
        <v>0</v>
      </c>
      <c r="J1939" s="510"/>
      <c r="K1939" s="510"/>
      <c r="L1939" s="510"/>
    </row>
    <row r="1940" spans="1:12" s="212" customFormat="1" ht="28.5">
      <c r="A1940" s="656"/>
      <c r="B1940" s="659"/>
      <c r="C1940" s="470" t="s">
        <v>224</v>
      </c>
      <c r="D1940" s="222" t="s">
        <v>36</v>
      </c>
      <c r="E1940" s="510"/>
      <c r="F1940" s="510"/>
      <c r="G1940" s="510"/>
      <c r="H1940" s="510">
        <f t="shared" si="138"/>
        <v>0</v>
      </c>
      <c r="I1940" s="510">
        <f t="shared" si="137"/>
        <v>0</v>
      </c>
      <c r="J1940" s="510"/>
      <c r="K1940" s="510"/>
      <c r="L1940" s="510"/>
    </row>
    <row r="1941" spans="1:12" s="214" customFormat="1" ht="28.5">
      <c r="A1941" s="656"/>
      <c r="B1941" s="659"/>
      <c r="C1941" s="470" t="s">
        <v>225</v>
      </c>
      <c r="D1941" s="223" t="s">
        <v>37</v>
      </c>
      <c r="E1941" s="510"/>
      <c r="F1941" s="510"/>
      <c r="G1941" s="510"/>
      <c r="H1941" s="510">
        <f t="shared" si="138"/>
        <v>0</v>
      </c>
      <c r="I1941" s="510">
        <f t="shared" si="137"/>
        <v>0</v>
      </c>
      <c r="J1941" s="510"/>
      <c r="K1941" s="510"/>
      <c r="L1941" s="510"/>
    </row>
    <row r="1942" spans="1:12" s="214" customFormat="1" ht="42.75">
      <c r="A1942" s="656"/>
      <c r="B1942" s="659"/>
      <c r="C1942" s="470" t="s">
        <v>226</v>
      </c>
      <c r="D1942" s="223" t="s">
        <v>38</v>
      </c>
      <c r="E1942" s="510"/>
      <c r="F1942" s="510"/>
      <c r="G1942" s="510"/>
      <c r="H1942" s="510">
        <f t="shared" si="138"/>
        <v>0</v>
      </c>
      <c r="I1942" s="510">
        <f t="shared" si="137"/>
        <v>0</v>
      </c>
      <c r="J1942" s="510"/>
      <c r="K1942" s="510"/>
      <c r="L1942" s="510"/>
    </row>
    <row r="1943" spans="1:12" s="214" customFormat="1" ht="14.25">
      <c r="A1943" s="656"/>
      <c r="B1943" s="659"/>
      <c r="C1943" s="471"/>
      <c r="D1943" s="427"/>
      <c r="E1943" s="511"/>
      <c r="F1943" s="511"/>
      <c r="G1943" s="511"/>
      <c r="H1943" s="511">
        <f t="shared" si="138"/>
        <v>0</v>
      </c>
      <c r="I1943" s="511">
        <f t="shared" si="137"/>
        <v>0</v>
      </c>
      <c r="J1943" s="511"/>
      <c r="K1943" s="511"/>
      <c r="L1943" s="511"/>
    </row>
    <row r="1944" spans="1:12" s="214" customFormat="1" ht="14.25">
      <c r="A1944" s="656"/>
      <c r="B1944" s="659"/>
      <c r="C1944" s="472">
        <v>4212</v>
      </c>
      <c r="D1944" s="426" t="s">
        <v>39</v>
      </c>
      <c r="E1944" s="548">
        <f>E1946+E1947+E1948</f>
        <v>0</v>
      </c>
      <c r="F1944" s="548">
        <f>F1946+F1947+F1948</f>
        <v>0</v>
      </c>
      <c r="G1944" s="548">
        <f>G1946+G1947+G1948</f>
        <v>0</v>
      </c>
      <c r="H1944" s="548">
        <f t="shared" si="138"/>
        <v>0</v>
      </c>
      <c r="I1944" s="548">
        <f t="shared" si="137"/>
        <v>0</v>
      </c>
      <c r="J1944" s="548"/>
      <c r="K1944" s="548">
        <f>K1946+K1947+K1948</f>
        <v>0</v>
      </c>
      <c r="L1944" s="548">
        <f>L1946+L1947+L1948</f>
        <v>0</v>
      </c>
    </row>
    <row r="1945" spans="1:12" s="214" customFormat="1">
      <c r="A1945" s="656"/>
      <c r="B1945" s="659"/>
      <c r="C1945" s="470"/>
      <c r="D1945" s="219" t="s">
        <v>71</v>
      </c>
      <c r="E1945" s="508"/>
      <c r="F1945" s="508"/>
      <c r="G1945" s="508"/>
      <c r="H1945" s="508">
        <f t="shared" si="138"/>
        <v>0</v>
      </c>
      <c r="I1945" s="508">
        <f t="shared" si="137"/>
        <v>0</v>
      </c>
      <c r="J1945" s="508"/>
      <c r="K1945" s="508"/>
      <c r="L1945" s="508"/>
    </row>
    <row r="1946" spans="1:12" s="214" customFormat="1">
      <c r="A1946" s="656"/>
      <c r="B1946" s="659"/>
      <c r="C1946" s="470"/>
      <c r="D1946" s="219" t="s">
        <v>39</v>
      </c>
      <c r="E1946" s="508"/>
      <c r="F1946" s="508"/>
      <c r="G1946" s="508"/>
      <c r="H1946" s="508">
        <f t="shared" si="138"/>
        <v>0</v>
      </c>
      <c r="I1946" s="508">
        <f t="shared" si="137"/>
        <v>0</v>
      </c>
      <c r="J1946" s="508"/>
      <c r="K1946" s="508"/>
      <c r="L1946" s="508"/>
    </row>
    <row r="1947" spans="1:12" s="214" customFormat="1" ht="27">
      <c r="A1947" s="656"/>
      <c r="B1947" s="659"/>
      <c r="C1947" s="470"/>
      <c r="D1947" s="219" t="s">
        <v>233</v>
      </c>
      <c r="E1947" s="508"/>
      <c r="F1947" s="508"/>
      <c r="G1947" s="508"/>
      <c r="H1947" s="508">
        <f t="shared" si="138"/>
        <v>0</v>
      </c>
      <c r="I1947" s="508">
        <f t="shared" si="137"/>
        <v>0</v>
      </c>
      <c r="J1947" s="508"/>
      <c r="K1947" s="508"/>
      <c r="L1947" s="508"/>
    </row>
    <row r="1948" spans="1:12" s="214" customFormat="1">
      <c r="A1948" s="656"/>
      <c r="B1948" s="659"/>
      <c r="C1948" s="470"/>
      <c r="D1948" s="219" t="s">
        <v>332</v>
      </c>
      <c r="E1948" s="508"/>
      <c r="F1948" s="508"/>
      <c r="G1948" s="508"/>
      <c r="H1948" s="508">
        <f t="shared" si="138"/>
        <v>0</v>
      </c>
      <c r="I1948" s="508">
        <f t="shared" si="137"/>
        <v>0</v>
      </c>
      <c r="J1948" s="508"/>
      <c r="K1948" s="508"/>
      <c r="L1948" s="508"/>
    </row>
    <row r="1949" spans="1:12" s="214" customFormat="1" ht="14.25">
      <c r="A1949" s="656"/>
      <c r="B1949" s="659"/>
      <c r="C1949" s="472">
        <v>4213</v>
      </c>
      <c r="D1949" s="426" t="s">
        <v>40</v>
      </c>
      <c r="E1949" s="548">
        <f>E1951+E1952</f>
        <v>0</v>
      </c>
      <c r="F1949" s="548">
        <f>F1951+F1952</f>
        <v>0</v>
      </c>
      <c r="G1949" s="548">
        <f>G1951+G1952</f>
        <v>0</v>
      </c>
      <c r="H1949" s="548">
        <f t="shared" si="138"/>
        <v>0</v>
      </c>
      <c r="I1949" s="548">
        <f t="shared" si="137"/>
        <v>0</v>
      </c>
      <c r="J1949" s="548"/>
      <c r="K1949" s="548">
        <f>K1951+K1952</f>
        <v>0</v>
      </c>
      <c r="L1949" s="548">
        <f>L1951+L1952</f>
        <v>0</v>
      </c>
    </row>
    <row r="1950" spans="1:12" s="214" customFormat="1">
      <c r="A1950" s="656"/>
      <c r="B1950" s="659"/>
      <c r="C1950" s="470"/>
      <c r="D1950" s="219" t="s">
        <v>71</v>
      </c>
      <c r="E1950" s="508"/>
      <c r="F1950" s="508"/>
      <c r="G1950" s="508"/>
      <c r="H1950" s="508">
        <f t="shared" si="138"/>
        <v>0</v>
      </c>
      <c r="I1950" s="508">
        <f t="shared" si="137"/>
        <v>0</v>
      </c>
      <c r="J1950" s="508"/>
      <c r="K1950" s="508"/>
      <c r="L1950" s="508"/>
    </row>
    <row r="1951" spans="1:12" s="214" customFormat="1" ht="27">
      <c r="A1951" s="656"/>
      <c r="B1951" s="659"/>
      <c r="C1951" s="470"/>
      <c r="D1951" s="225" t="s">
        <v>41</v>
      </c>
      <c r="E1951" s="508"/>
      <c r="F1951" s="508"/>
      <c r="G1951" s="508"/>
      <c r="H1951" s="508">
        <f t="shared" si="138"/>
        <v>0</v>
      </c>
      <c r="I1951" s="508">
        <f t="shared" si="137"/>
        <v>0</v>
      </c>
      <c r="J1951" s="508"/>
      <c r="K1951" s="508"/>
      <c r="L1951" s="508"/>
    </row>
    <row r="1952" spans="1:12" s="214" customFormat="1" ht="27">
      <c r="A1952" s="656"/>
      <c r="B1952" s="659"/>
      <c r="C1952" s="470"/>
      <c r="D1952" s="225" t="s">
        <v>227</v>
      </c>
      <c r="E1952" s="508"/>
      <c r="F1952" s="508"/>
      <c r="G1952" s="508"/>
      <c r="H1952" s="508">
        <f t="shared" si="138"/>
        <v>0</v>
      </c>
      <c r="I1952" s="508">
        <f t="shared" si="137"/>
        <v>0</v>
      </c>
      <c r="J1952" s="508"/>
      <c r="K1952" s="508"/>
      <c r="L1952" s="508"/>
    </row>
    <row r="1953" spans="1:12" s="214" customFormat="1" ht="14.25">
      <c r="A1953" s="656"/>
      <c r="B1953" s="659"/>
      <c r="C1953" s="470">
        <v>4214</v>
      </c>
      <c r="D1953" s="224" t="s">
        <v>42</v>
      </c>
      <c r="E1953" s="508"/>
      <c r="F1953" s="508"/>
      <c r="G1953" s="508"/>
      <c r="H1953" s="508">
        <f t="shared" si="138"/>
        <v>0</v>
      </c>
      <c r="I1953" s="508">
        <f t="shared" si="137"/>
        <v>0</v>
      </c>
      <c r="J1953" s="508"/>
      <c r="K1953" s="508"/>
      <c r="L1953" s="508"/>
    </row>
    <row r="1954" spans="1:12" s="212" customFormat="1" ht="23.25" customHeight="1">
      <c r="A1954" s="656"/>
      <c r="B1954" s="659"/>
      <c r="C1954" s="470">
        <v>4215</v>
      </c>
      <c r="D1954" s="224" t="s">
        <v>43</v>
      </c>
      <c r="E1954" s="508"/>
      <c r="F1954" s="508"/>
      <c r="G1954" s="508"/>
      <c r="H1954" s="508">
        <f t="shared" si="138"/>
        <v>0</v>
      </c>
      <c r="I1954" s="508">
        <f t="shared" si="137"/>
        <v>0</v>
      </c>
      <c r="J1954" s="508"/>
      <c r="K1954" s="508"/>
      <c r="L1954" s="508"/>
    </row>
    <row r="1955" spans="1:12" s="146" customFormat="1" ht="28.5">
      <c r="A1955" s="656"/>
      <c r="B1955" s="659"/>
      <c r="C1955" s="470">
        <v>4216</v>
      </c>
      <c r="D1955" s="224" t="s">
        <v>44</v>
      </c>
      <c r="E1955" s="508"/>
      <c r="F1955" s="508"/>
      <c r="G1955" s="508"/>
      <c r="H1955" s="508">
        <f t="shared" si="138"/>
        <v>0</v>
      </c>
      <c r="I1955" s="508">
        <f t="shared" si="137"/>
        <v>0</v>
      </c>
      <c r="J1955" s="508"/>
      <c r="K1955" s="508"/>
      <c r="L1955" s="508"/>
    </row>
    <row r="1956" spans="1:12" s="146" customFormat="1" ht="14.25">
      <c r="A1956" s="656"/>
      <c r="B1956" s="659"/>
      <c r="C1956" s="470">
        <v>4217</v>
      </c>
      <c r="D1956" s="224" t="s">
        <v>45</v>
      </c>
      <c r="E1956" s="508"/>
      <c r="F1956" s="508"/>
      <c r="G1956" s="508"/>
      <c r="H1956" s="508">
        <f t="shared" si="138"/>
        <v>0</v>
      </c>
      <c r="I1956" s="508">
        <f t="shared" si="137"/>
        <v>0</v>
      </c>
      <c r="J1956" s="508"/>
      <c r="K1956" s="508"/>
      <c r="L1956" s="508"/>
    </row>
    <row r="1957" spans="1:12" s="146" customFormat="1" ht="28.5">
      <c r="A1957" s="656"/>
      <c r="B1957" s="659"/>
      <c r="C1957" s="472"/>
      <c r="D1957" s="426" t="s">
        <v>356</v>
      </c>
      <c r="E1957" s="548">
        <f>E1959+E1960</f>
        <v>0</v>
      </c>
      <c r="F1957" s="548">
        <f>F1959+F1960</f>
        <v>0</v>
      </c>
      <c r="G1957" s="548">
        <f>G1959+G1960</f>
        <v>0</v>
      </c>
      <c r="H1957" s="548">
        <f t="shared" si="138"/>
        <v>0</v>
      </c>
      <c r="I1957" s="548">
        <f t="shared" si="137"/>
        <v>0</v>
      </c>
      <c r="J1957" s="548"/>
      <c r="K1957" s="548">
        <f>K1959+K1960</f>
        <v>0</v>
      </c>
      <c r="L1957" s="548">
        <f>L1959+L1960</f>
        <v>0</v>
      </c>
    </row>
    <row r="1958" spans="1:12" s="146" customFormat="1">
      <c r="A1958" s="656"/>
      <c r="B1958" s="659"/>
      <c r="C1958" s="470"/>
      <c r="D1958" s="219" t="s">
        <v>71</v>
      </c>
      <c r="E1958" s="509"/>
      <c r="F1958" s="509"/>
      <c r="G1958" s="509"/>
      <c r="H1958" s="509">
        <f t="shared" si="138"/>
        <v>0</v>
      </c>
      <c r="I1958" s="509">
        <f t="shared" si="137"/>
        <v>0</v>
      </c>
      <c r="J1958" s="509"/>
      <c r="K1958" s="509"/>
      <c r="L1958" s="509"/>
    </row>
    <row r="1959" spans="1:12" s="146" customFormat="1">
      <c r="A1959" s="656"/>
      <c r="B1959" s="659"/>
      <c r="C1959" s="470">
        <v>4221</v>
      </c>
      <c r="D1959" s="219" t="s">
        <v>46</v>
      </c>
      <c r="E1959" s="509"/>
      <c r="F1959" s="509"/>
      <c r="G1959" s="509"/>
      <c r="H1959" s="509">
        <f t="shared" si="138"/>
        <v>0</v>
      </c>
      <c r="I1959" s="509">
        <f t="shared" si="137"/>
        <v>0</v>
      </c>
      <c r="J1959" s="509"/>
      <c r="K1959" s="509"/>
      <c r="L1959" s="509"/>
    </row>
    <row r="1960" spans="1:12" s="146" customFormat="1" ht="27">
      <c r="A1960" s="656"/>
      <c r="B1960" s="659"/>
      <c r="C1960" s="470">
        <v>4222</v>
      </c>
      <c r="D1960" s="219" t="s">
        <v>47</v>
      </c>
      <c r="E1960" s="509"/>
      <c r="F1960" s="509"/>
      <c r="G1960" s="509"/>
      <c r="H1960" s="509">
        <f t="shared" si="138"/>
        <v>0</v>
      </c>
      <c r="I1960" s="509">
        <f t="shared" si="137"/>
        <v>0</v>
      </c>
      <c r="J1960" s="509"/>
      <c r="K1960" s="509"/>
      <c r="L1960" s="509"/>
    </row>
    <row r="1961" spans="1:12" s="214" customFormat="1" ht="14.25">
      <c r="A1961" s="656"/>
      <c r="B1961" s="659"/>
      <c r="C1961" s="470">
        <v>4231</v>
      </c>
      <c r="D1961" s="220" t="s">
        <v>48</v>
      </c>
      <c r="E1961" s="509"/>
      <c r="F1961" s="509"/>
      <c r="G1961" s="509"/>
      <c r="H1961" s="509">
        <f t="shared" si="138"/>
        <v>0</v>
      </c>
      <c r="I1961" s="509">
        <f t="shared" si="137"/>
        <v>0</v>
      </c>
      <c r="J1961" s="509"/>
      <c r="K1961" s="509"/>
      <c r="L1961" s="509"/>
    </row>
    <row r="1962" spans="1:12" s="214" customFormat="1" ht="16.5">
      <c r="A1962" s="656"/>
      <c r="B1962" s="659"/>
      <c r="C1962" s="470">
        <v>4232</v>
      </c>
      <c r="D1962" s="220" t="s">
        <v>49</v>
      </c>
      <c r="E1962" s="509"/>
      <c r="F1962" s="509"/>
      <c r="G1962" s="509"/>
      <c r="H1962" s="509">
        <f t="shared" si="138"/>
        <v>0</v>
      </c>
      <c r="I1962" s="509">
        <f t="shared" si="137"/>
        <v>0</v>
      </c>
      <c r="J1962" s="549"/>
      <c r="K1962" s="509"/>
      <c r="L1962" s="509"/>
    </row>
    <row r="1963" spans="1:12" s="214" customFormat="1" ht="28.5">
      <c r="A1963" s="656"/>
      <c r="B1963" s="659"/>
      <c r="C1963" s="470">
        <v>4233</v>
      </c>
      <c r="D1963" s="220" t="s">
        <v>322</v>
      </c>
      <c r="E1963" s="509"/>
      <c r="F1963" s="509"/>
      <c r="G1963" s="509"/>
      <c r="H1963" s="509">
        <f t="shared" si="138"/>
        <v>0</v>
      </c>
      <c r="I1963" s="509">
        <f t="shared" si="137"/>
        <v>0</v>
      </c>
      <c r="J1963" s="549"/>
      <c r="K1963" s="509"/>
      <c r="L1963" s="509"/>
    </row>
    <row r="1964" spans="1:12" s="214" customFormat="1" ht="14.25">
      <c r="A1964" s="656"/>
      <c r="B1964" s="659"/>
      <c r="C1964" s="470">
        <v>4234</v>
      </c>
      <c r="D1964" s="220" t="s">
        <v>50</v>
      </c>
      <c r="E1964" s="508"/>
      <c r="F1964" s="508"/>
      <c r="G1964" s="508"/>
      <c r="H1964" s="508">
        <f t="shared" si="138"/>
        <v>0</v>
      </c>
      <c r="I1964" s="508">
        <f t="shared" si="137"/>
        <v>0</v>
      </c>
      <c r="J1964" s="508"/>
      <c r="K1964" s="508"/>
      <c r="L1964" s="508"/>
    </row>
    <row r="1965" spans="1:12" s="212" customFormat="1" ht="14.25">
      <c r="A1965" s="656"/>
      <c r="B1965" s="659"/>
      <c r="C1965" s="470">
        <v>4235</v>
      </c>
      <c r="D1965" s="220" t="s">
        <v>51</v>
      </c>
      <c r="E1965" s="508"/>
      <c r="F1965" s="508"/>
      <c r="G1965" s="508"/>
      <c r="H1965" s="508">
        <f t="shared" si="138"/>
        <v>0</v>
      </c>
      <c r="I1965" s="508">
        <f t="shared" si="137"/>
        <v>0</v>
      </c>
      <c r="J1965" s="508"/>
      <c r="K1965" s="508"/>
      <c r="L1965" s="508"/>
    </row>
    <row r="1966" spans="1:12" s="214" customFormat="1" ht="28.5">
      <c r="A1966" s="656"/>
      <c r="B1966" s="659"/>
      <c r="C1966" s="470">
        <v>4236</v>
      </c>
      <c r="D1966" s="220" t="s">
        <v>52</v>
      </c>
      <c r="E1966" s="508"/>
      <c r="F1966" s="508"/>
      <c r="G1966" s="508"/>
      <c r="H1966" s="508">
        <f t="shared" si="138"/>
        <v>0</v>
      </c>
      <c r="I1966" s="508">
        <f t="shared" si="137"/>
        <v>0</v>
      </c>
      <c r="J1966" s="508"/>
      <c r="K1966" s="508"/>
      <c r="L1966" s="508"/>
    </row>
    <row r="1967" spans="1:12" s="212" customFormat="1" ht="14.25">
      <c r="A1967" s="656"/>
      <c r="B1967" s="659"/>
      <c r="C1967" s="470">
        <v>4237</v>
      </c>
      <c r="D1967" s="220" t="s">
        <v>53</v>
      </c>
      <c r="E1967" s="508"/>
      <c r="F1967" s="508"/>
      <c r="G1967" s="508"/>
      <c r="H1967" s="508">
        <f t="shared" si="138"/>
        <v>0</v>
      </c>
      <c r="I1967" s="508">
        <f t="shared" si="137"/>
        <v>0</v>
      </c>
      <c r="J1967" s="508"/>
      <c r="K1967" s="508"/>
      <c r="L1967" s="508"/>
    </row>
    <row r="1968" spans="1:12" s="212" customFormat="1" ht="28.5">
      <c r="A1968" s="656"/>
      <c r="B1968" s="659"/>
      <c r="C1968" s="470">
        <v>4239</v>
      </c>
      <c r="D1968" s="218" t="s">
        <v>54</v>
      </c>
      <c r="E1968" s="510"/>
      <c r="F1968" s="510"/>
      <c r="G1968" s="510"/>
      <c r="H1968" s="510">
        <f t="shared" si="138"/>
        <v>0</v>
      </c>
      <c r="I1968" s="510">
        <f t="shared" ref="I1968:I1999" si="139">G1968-E1968</f>
        <v>0</v>
      </c>
      <c r="J1968" s="510"/>
      <c r="K1968" s="510"/>
      <c r="L1968" s="510"/>
    </row>
    <row r="1969" spans="1:12" s="212" customFormat="1" ht="14.25">
      <c r="A1969" s="656"/>
      <c r="B1969" s="659"/>
      <c r="C1969" s="470">
        <v>4241</v>
      </c>
      <c r="D1969" s="220" t="s">
        <v>55</v>
      </c>
      <c r="E1969" s="508"/>
      <c r="F1969" s="508"/>
      <c r="G1969" s="508"/>
      <c r="H1969" s="508">
        <f t="shared" si="138"/>
        <v>0</v>
      </c>
      <c r="I1969" s="508">
        <f t="shared" si="139"/>
        <v>0</v>
      </c>
      <c r="J1969" s="508"/>
      <c r="K1969" s="508"/>
      <c r="L1969" s="508"/>
    </row>
    <row r="1970" spans="1:12" s="212" customFormat="1" ht="28.5">
      <c r="A1970" s="656"/>
      <c r="B1970" s="659"/>
      <c r="C1970" s="470">
        <v>4251</v>
      </c>
      <c r="D1970" s="218" t="s">
        <v>56</v>
      </c>
      <c r="E1970" s="510"/>
      <c r="F1970" s="510"/>
      <c r="G1970" s="510"/>
      <c r="H1970" s="510">
        <f t="shared" si="138"/>
        <v>0</v>
      </c>
      <c r="I1970" s="510">
        <f t="shared" si="139"/>
        <v>0</v>
      </c>
      <c r="J1970" s="510"/>
      <c r="K1970" s="510"/>
      <c r="L1970" s="510"/>
    </row>
    <row r="1971" spans="1:12" s="212" customFormat="1" ht="28.5">
      <c r="A1971" s="656"/>
      <c r="B1971" s="659"/>
      <c r="C1971" s="472">
        <v>4252</v>
      </c>
      <c r="D1971" s="426" t="s">
        <v>57</v>
      </c>
      <c r="E1971" s="548">
        <f>E1973+E1974</f>
        <v>0</v>
      </c>
      <c r="F1971" s="548">
        <f>F1973+F1974</f>
        <v>0</v>
      </c>
      <c r="G1971" s="548">
        <f>G1973+G1974</f>
        <v>0</v>
      </c>
      <c r="H1971" s="548">
        <f t="shared" si="138"/>
        <v>0</v>
      </c>
      <c r="I1971" s="548">
        <f t="shared" si="139"/>
        <v>0</v>
      </c>
      <c r="J1971" s="548"/>
      <c r="K1971" s="548">
        <f>K1973+K1974</f>
        <v>0</v>
      </c>
      <c r="L1971" s="548">
        <f>L1973+L1974</f>
        <v>0</v>
      </c>
    </row>
    <row r="1972" spans="1:12" s="212" customFormat="1">
      <c r="A1972" s="656"/>
      <c r="B1972" s="659"/>
      <c r="C1972" s="470"/>
      <c r="D1972" s="219" t="s">
        <v>71</v>
      </c>
      <c r="E1972" s="510"/>
      <c r="F1972" s="510"/>
      <c r="G1972" s="510"/>
      <c r="H1972" s="510">
        <f t="shared" si="138"/>
        <v>0</v>
      </c>
      <c r="I1972" s="510">
        <f t="shared" si="139"/>
        <v>0</v>
      </c>
      <c r="J1972" s="510"/>
      <c r="K1972" s="510"/>
      <c r="L1972" s="510"/>
    </row>
    <row r="1973" spans="1:12" s="214" customFormat="1" ht="27">
      <c r="A1973" s="656"/>
      <c r="B1973" s="659"/>
      <c r="C1973" s="470"/>
      <c r="D1973" s="226" t="s">
        <v>58</v>
      </c>
      <c r="E1973" s="510"/>
      <c r="F1973" s="510"/>
      <c r="G1973" s="510"/>
      <c r="H1973" s="510">
        <f t="shared" si="138"/>
        <v>0</v>
      </c>
      <c r="I1973" s="510">
        <f t="shared" si="139"/>
        <v>0</v>
      </c>
      <c r="J1973" s="510"/>
      <c r="K1973" s="510"/>
      <c r="L1973" s="510"/>
    </row>
    <row r="1974" spans="1:12" s="214" customFormat="1" ht="27">
      <c r="A1974" s="656"/>
      <c r="B1974" s="659"/>
      <c r="C1974" s="470"/>
      <c r="D1974" s="226" t="s">
        <v>59</v>
      </c>
      <c r="E1974" s="510"/>
      <c r="F1974" s="510"/>
      <c r="G1974" s="510"/>
      <c r="H1974" s="510">
        <f t="shared" si="138"/>
        <v>0</v>
      </c>
      <c r="I1974" s="510">
        <f t="shared" si="139"/>
        <v>0</v>
      </c>
      <c r="J1974" s="510"/>
      <c r="K1974" s="510"/>
      <c r="L1974" s="510"/>
    </row>
    <row r="1975" spans="1:12" s="214" customFormat="1" ht="14.25">
      <c r="A1975" s="656"/>
      <c r="B1975" s="659"/>
      <c r="C1975" s="472">
        <v>4261</v>
      </c>
      <c r="D1975" s="426" t="s">
        <v>60</v>
      </c>
      <c r="E1975" s="548">
        <f>E1977+E1978</f>
        <v>0</v>
      </c>
      <c r="F1975" s="548">
        <f>F1977+F1978</f>
        <v>0</v>
      </c>
      <c r="G1975" s="548">
        <f>G1977+G1978</f>
        <v>0</v>
      </c>
      <c r="H1975" s="548">
        <f t="shared" si="138"/>
        <v>0</v>
      </c>
      <c r="I1975" s="548">
        <f t="shared" si="139"/>
        <v>0</v>
      </c>
      <c r="J1975" s="548"/>
      <c r="K1975" s="548">
        <f>K1977+K1978</f>
        <v>0</v>
      </c>
      <c r="L1975" s="548">
        <f>L1977+L1978</f>
        <v>0</v>
      </c>
    </row>
    <row r="1976" spans="1:12" s="214" customFormat="1">
      <c r="A1976" s="656"/>
      <c r="B1976" s="659"/>
      <c r="C1976" s="470"/>
      <c r="D1976" s="219" t="s">
        <v>71</v>
      </c>
      <c r="E1976" s="508"/>
      <c r="F1976" s="508"/>
      <c r="G1976" s="508"/>
      <c r="H1976" s="508">
        <f t="shared" si="138"/>
        <v>0</v>
      </c>
      <c r="I1976" s="508">
        <f t="shared" si="139"/>
        <v>0</v>
      </c>
      <c r="J1976" s="508"/>
      <c r="K1976" s="508"/>
      <c r="L1976" s="508"/>
    </row>
    <row r="1977" spans="1:12" s="214" customFormat="1">
      <c r="A1977" s="656"/>
      <c r="B1977" s="659"/>
      <c r="C1977" s="470"/>
      <c r="D1977" s="219" t="s">
        <v>61</v>
      </c>
      <c r="E1977" s="508"/>
      <c r="F1977" s="508"/>
      <c r="G1977" s="508"/>
      <c r="H1977" s="508">
        <f t="shared" si="138"/>
        <v>0</v>
      </c>
      <c r="I1977" s="508">
        <f t="shared" si="139"/>
        <v>0</v>
      </c>
      <c r="J1977" s="508"/>
      <c r="K1977" s="508"/>
      <c r="L1977" s="508"/>
    </row>
    <row r="1978" spans="1:12" s="214" customFormat="1">
      <c r="A1978" s="656"/>
      <c r="B1978" s="659"/>
      <c r="C1978" s="470"/>
      <c r="D1978" s="219" t="s">
        <v>62</v>
      </c>
      <c r="E1978" s="508"/>
      <c r="F1978" s="508"/>
      <c r="G1978" s="508"/>
      <c r="H1978" s="508">
        <f t="shared" si="138"/>
        <v>0</v>
      </c>
      <c r="I1978" s="508">
        <f t="shared" si="139"/>
        <v>0</v>
      </c>
      <c r="J1978" s="508"/>
      <c r="K1978" s="508"/>
      <c r="L1978" s="508"/>
    </row>
    <row r="1979" spans="1:12" s="214" customFormat="1" ht="14.25">
      <c r="A1979" s="656"/>
      <c r="B1979" s="659"/>
      <c r="C1979" s="470">
        <v>4262</v>
      </c>
      <c r="D1979" s="220" t="s">
        <v>288</v>
      </c>
      <c r="E1979" s="508"/>
      <c r="F1979" s="508"/>
      <c r="G1979" s="508"/>
      <c r="H1979" s="508">
        <f t="shared" si="138"/>
        <v>0</v>
      </c>
      <c r="I1979" s="508">
        <f t="shared" si="139"/>
        <v>0</v>
      </c>
      <c r="J1979" s="508"/>
      <c r="K1979" s="508"/>
      <c r="L1979" s="508"/>
    </row>
    <row r="1980" spans="1:12" s="214" customFormat="1" ht="14.25">
      <c r="A1980" s="656"/>
      <c r="B1980" s="659"/>
      <c r="C1980" s="470">
        <v>4264</v>
      </c>
      <c r="D1980" s="220" t="s">
        <v>287</v>
      </c>
      <c r="E1980" s="508"/>
      <c r="F1980" s="508"/>
      <c r="G1980" s="508"/>
      <c r="H1980" s="508">
        <f t="shared" si="138"/>
        <v>0</v>
      </c>
      <c r="I1980" s="508">
        <f t="shared" si="139"/>
        <v>0</v>
      </c>
      <c r="J1980" s="508"/>
      <c r="K1980" s="508"/>
      <c r="L1980" s="508"/>
    </row>
    <row r="1981" spans="1:12" s="214" customFormat="1" ht="22.5" customHeight="1">
      <c r="A1981" s="656"/>
      <c r="B1981" s="659"/>
      <c r="C1981" s="473">
        <v>4266</v>
      </c>
      <c r="D1981" s="454" t="s">
        <v>363</v>
      </c>
      <c r="E1981" s="508"/>
      <c r="F1981" s="508"/>
      <c r="G1981" s="508"/>
      <c r="H1981" s="508">
        <f t="shared" si="138"/>
        <v>0</v>
      </c>
      <c r="I1981" s="508">
        <f t="shared" si="139"/>
        <v>0</v>
      </c>
      <c r="J1981" s="508"/>
      <c r="K1981" s="508"/>
      <c r="L1981" s="508"/>
    </row>
    <row r="1982" spans="1:12" s="214" customFormat="1" ht="28.5">
      <c r="A1982" s="656"/>
      <c r="B1982" s="659"/>
      <c r="C1982" s="470">
        <v>4267</v>
      </c>
      <c r="D1982" s="220" t="s">
        <v>289</v>
      </c>
      <c r="E1982" s="508"/>
      <c r="F1982" s="508"/>
      <c r="G1982" s="508"/>
      <c r="H1982" s="508">
        <f t="shared" si="138"/>
        <v>0</v>
      </c>
      <c r="I1982" s="508">
        <f t="shared" si="139"/>
        <v>0</v>
      </c>
      <c r="J1982" s="508"/>
      <c r="K1982" s="508"/>
      <c r="L1982" s="508"/>
    </row>
    <row r="1983" spans="1:12" s="214" customFormat="1" ht="14.25">
      <c r="A1983" s="656"/>
      <c r="B1983" s="659"/>
      <c r="C1983" s="470">
        <v>4269</v>
      </c>
      <c r="D1983" s="220" t="s">
        <v>63</v>
      </c>
      <c r="E1983" s="508"/>
      <c r="F1983" s="508"/>
      <c r="G1983" s="508"/>
      <c r="H1983" s="508">
        <f t="shared" si="138"/>
        <v>0</v>
      </c>
      <c r="I1983" s="508">
        <f t="shared" si="139"/>
        <v>0</v>
      </c>
      <c r="J1983" s="508"/>
      <c r="K1983" s="508"/>
      <c r="L1983" s="508"/>
    </row>
    <row r="1984" spans="1:12" s="214" customFormat="1" ht="42.75">
      <c r="A1984" s="656"/>
      <c r="B1984" s="659"/>
      <c r="C1984" s="470">
        <v>4511</v>
      </c>
      <c r="D1984" s="218" t="s">
        <v>64</v>
      </c>
      <c r="E1984" s="508"/>
      <c r="F1984" s="508"/>
      <c r="G1984" s="508"/>
      <c r="H1984" s="508">
        <f t="shared" si="138"/>
        <v>0</v>
      </c>
      <c r="I1984" s="508">
        <f t="shared" si="139"/>
        <v>0</v>
      </c>
      <c r="J1984" s="508"/>
      <c r="K1984" s="508"/>
      <c r="L1984" s="508"/>
    </row>
    <row r="1985" spans="1:12" s="216" customFormat="1" ht="42.75">
      <c r="A1985" s="656"/>
      <c r="B1985" s="659"/>
      <c r="C1985" s="470">
        <v>4621</v>
      </c>
      <c r="D1985" s="218" t="s">
        <v>65</v>
      </c>
      <c r="E1985" s="508"/>
      <c r="F1985" s="508"/>
      <c r="G1985" s="508"/>
      <c r="H1985" s="508">
        <f t="shared" si="138"/>
        <v>0</v>
      </c>
      <c r="I1985" s="508">
        <f t="shared" si="139"/>
        <v>0</v>
      </c>
      <c r="J1985" s="550"/>
      <c r="K1985" s="508"/>
      <c r="L1985" s="508"/>
    </row>
    <row r="1986" spans="1:12" s="216" customFormat="1" ht="42.75">
      <c r="A1986" s="656"/>
      <c r="B1986" s="659"/>
      <c r="C1986" s="470">
        <v>4631</v>
      </c>
      <c r="D1986" s="218" t="s">
        <v>321</v>
      </c>
      <c r="E1986" s="508"/>
      <c r="F1986" s="508"/>
      <c r="G1986" s="508"/>
      <c r="H1986" s="508">
        <f t="shared" si="138"/>
        <v>0</v>
      </c>
      <c r="I1986" s="508">
        <f t="shared" si="139"/>
        <v>0</v>
      </c>
      <c r="J1986" s="550"/>
      <c r="K1986" s="508"/>
      <c r="L1986" s="508"/>
    </row>
    <row r="1987" spans="1:12" s="216" customFormat="1" ht="21.75" customHeight="1">
      <c r="A1987" s="656"/>
      <c r="B1987" s="659"/>
      <c r="C1987" s="470">
        <v>4632</v>
      </c>
      <c r="D1987" s="218" t="s">
        <v>231</v>
      </c>
      <c r="E1987" s="508"/>
      <c r="F1987" s="508"/>
      <c r="G1987" s="508"/>
      <c r="H1987" s="508">
        <f t="shared" si="138"/>
        <v>0</v>
      </c>
      <c r="I1987" s="508">
        <f t="shared" si="139"/>
        <v>0</v>
      </c>
      <c r="J1987" s="508"/>
      <c r="K1987" s="508"/>
      <c r="L1987" s="508"/>
    </row>
    <row r="1988" spans="1:12" s="216" customFormat="1" ht="48.75" customHeight="1">
      <c r="A1988" s="656"/>
      <c r="B1988" s="659"/>
      <c r="C1988" s="473">
        <v>4638</v>
      </c>
      <c r="D1988" s="454" t="s">
        <v>364</v>
      </c>
      <c r="E1988" s="508"/>
      <c r="F1988" s="508"/>
      <c r="G1988" s="508"/>
      <c r="H1988" s="508">
        <f t="shared" si="138"/>
        <v>0</v>
      </c>
      <c r="I1988" s="508">
        <f t="shared" si="139"/>
        <v>0</v>
      </c>
      <c r="J1988" s="508"/>
      <c r="K1988" s="508"/>
      <c r="L1988" s="508"/>
    </row>
    <row r="1989" spans="1:12" s="216" customFormat="1" ht="14.25">
      <c r="A1989" s="656"/>
      <c r="B1989" s="659"/>
      <c r="C1989" s="470" t="s">
        <v>327</v>
      </c>
      <c r="D1989" s="218" t="s">
        <v>328</v>
      </c>
      <c r="E1989" s="508"/>
      <c r="F1989" s="508"/>
      <c r="G1989" s="508"/>
      <c r="H1989" s="508">
        <f t="shared" si="138"/>
        <v>0</v>
      </c>
      <c r="I1989" s="508">
        <f t="shared" si="139"/>
        <v>0</v>
      </c>
      <c r="J1989" s="508"/>
      <c r="K1989" s="508"/>
      <c r="L1989" s="508"/>
    </row>
    <row r="1990" spans="1:12" s="216" customFormat="1" ht="14.25">
      <c r="A1990" s="656"/>
      <c r="B1990" s="659"/>
      <c r="C1990" s="470">
        <v>4729</v>
      </c>
      <c r="D1990" s="220" t="s">
        <v>66</v>
      </c>
      <c r="E1990" s="551"/>
      <c r="F1990" s="551"/>
      <c r="G1990" s="551"/>
      <c r="H1990" s="508">
        <f t="shared" si="138"/>
        <v>0</v>
      </c>
      <c r="I1990" s="508">
        <f t="shared" si="139"/>
        <v>0</v>
      </c>
      <c r="J1990" s="551"/>
      <c r="K1990" s="551"/>
      <c r="L1990" s="551"/>
    </row>
    <row r="1991" spans="1:12" s="216" customFormat="1" ht="14.25">
      <c r="A1991" s="656"/>
      <c r="B1991" s="659"/>
      <c r="C1991" s="470">
        <v>4822</v>
      </c>
      <c r="D1991" s="220" t="s">
        <v>67</v>
      </c>
      <c r="E1991" s="551"/>
      <c r="F1991" s="551"/>
      <c r="G1991" s="508"/>
      <c r="H1991" s="508">
        <f t="shared" si="138"/>
        <v>0</v>
      </c>
      <c r="I1991" s="508">
        <f t="shared" si="139"/>
        <v>0</v>
      </c>
      <c r="J1991" s="551"/>
      <c r="K1991" s="551"/>
      <c r="L1991" s="551"/>
    </row>
    <row r="1992" spans="1:12" s="216" customFormat="1" ht="14.25">
      <c r="A1992" s="656"/>
      <c r="B1992" s="659"/>
      <c r="C1992" s="472">
        <v>4823</v>
      </c>
      <c r="D1992" s="426" t="s">
        <v>68</v>
      </c>
      <c r="E1992" s="548">
        <f>E1994+E1995+E1996</f>
        <v>0</v>
      </c>
      <c r="F1992" s="548">
        <f>F1994+F1995+F1996</f>
        <v>0</v>
      </c>
      <c r="G1992" s="548">
        <f>G1994+G1995+G1996</f>
        <v>0</v>
      </c>
      <c r="H1992" s="548">
        <f t="shared" si="138"/>
        <v>0</v>
      </c>
      <c r="I1992" s="548">
        <f t="shared" si="139"/>
        <v>0</v>
      </c>
      <c r="J1992" s="548"/>
      <c r="K1992" s="548">
        <f>K1994+K1995+K1996</f>
        <v>0</v>
      </c>
      <c r="L1992" s="548">
        <f>L1994+L1995+L1996</f>
        <v>0</v>
      </c>
    </row>
    <row r="1993" spans="1:12" s="216" customFormat="1" ht="14.25">
      <c r="A1993" s="656"/>
      <c r="B1993" s="659"/>
      <c r="C1993" s="470"/>
      <c r="D1993" s="219" t="s">
        <v>71</v>
      </c>
      <c r="E1993" s="551"/>
      <c r="F1993" s="551"/>
      <c r="G1993" s="508"/>
      <c r="H1993" s="508">
        <f t="shared" si="138"/>
        <v>0</v>
      </c>
      <c r="I1993" s="508">
        <f t="shared" si="139"/>
        <v>0</v>
      </c>
      <c r="J1993" s="551"/>
      <c r="K1993" s="551"/>
      <c r="L1993" s="551"/>
    </row>
    <row r="1994" spans="1:12" s="214" customFormat="1" ht="27">
      <c r="A1994" s="656"/>
      <c r="B1994" s="659"/>
      <c r="C1994" s="470"/>
      <c r="D1994" s="219" t="s">
        <v>230</v>
      </c>
      <c r="E1994" s="551"/>
      <c r="F1994" s="508"/>
      <c r="G1994" s="508"/>
      <c r="H1994" s="508">
        <f t="shared" si="138"/>
        <v>0</v>
      </c>
      <c r="I1994" s="508">
        <f t="shared" si="139"/>
        <v>0</v>
      </c>
      <c r="J1994" s="551"/>
      <c r="K1994" s="551"/>
      <c r="L1994" s="551"/>
    </row>
    <row r="1995" spans="1:12" ht="27.95" customHeight="1">
      <c r="A1995" s="656"/>
      <c r="B1995" s="659"/>
      <c r="C1995" s="470"/>
      <c r="D1995" s="219" t="s">
        <v>228</v>
      </c>
      <c r="E1995" s="551"/>
      <c r="F1995" s="508"/>
      <c r="G1995" s="508"/>
      <c r="H1995" s="508">
        <f t="shared" si="138"/>
        <v>0</v>
      </c>
      <c r="I1995" s="508">
        <f t="shared" si="139"/>
        <v>0</v>
      </c>
      <c r="J1995" s="551"/>
      <c r="K1995" s="551"/>
      <c r="L1995" s="551"/>
    </row>
    <row r="1996" spans="1:12" ht="14.25">
      <c r="A1996" s="656"/>
      <c r="B1996" s="659"/>
      <c r="C1996" s="470"/>
      <c r="D1996" s="219" t="s">
        <v>229</v>
      </c>
      <c r="E1996" s="551"/>
      <c r="F1996" s="551"/>
      <c r="G1996" s="508"/>
      <c r="H1996" s="508">
        <f t="shared" si="138"/>
        <v>0</v>
      </c>
      <c r="I1996" s="508">
        <f t="shared" si="139"/>
        <v>0</v>
      </c>
      <c r="J1996" s="551"/>
      <c r="K1996" s="551"/>
      <c r="L1996" s="551"/>
    </row>
    <row r="1997" spans="1:12" ht="31.5" customHeight="1">
      <c r="A1997" s="656"/>
      <c r="B1997" s="659"/>
      <c r="C1997" s="473" t="s">
        <v>362</v>
      </c>
      <c r="D1997" s="454" t="s">
        <v>384</v>
      </c>
      <c r="E1997" s="551"/>
      <c r="F1997" s="551"/>
      <c r="G1997" s="508"/>
      <c r="H1997" s="508">
        <f t="shared" si="138"/>
        <v>0</v>
      </c>
      <c r="I1997" s="508">
        <f t="shared" si="139"/>
        <v>0</v>
      </c>
      <c r="J1997" s="551"/>
      <c r="K1997" s="551"/>
      <c r="L1997" s="551"/>
    </row>
    <row r="1998" spans="1:12" s="229" customFormat="1" ht="14.25">
      <c r="A1998" s="656"/>
      <c r="B1998" s="659"/>
      <c r="C1998" s="470">
        <v>4861</v>
      </c>
      <c r="D1998" s="220" t="s">
        <v>69</v>
      </c>
      <c r="E1998" s="551"/>
      <c r="F1998" s="551"/>
      <c r="G1998" s="508"/>
      <c r="H1998" s="508">
        <f t="shared" si="138"/>
        <v>0</v>
      </c>
      <c r="I1998" s="508">
        <f t="shared" si="139"/>
        <v>0</v>
      </c>
      <c r="J1998" s="551"/>
      <c r="K1998" s="551"/>
      <c r="L1998" s="551"/>
    </row>
    <row r="1999" spans="1:12" ht="14.25">
      <c r="A1999" s="657"/>
      <c r="B1999" s="660"/>
      <c r="C1999" s="470">
        <v>4891</v>
      </c>
      <c r="D1999" s="220" t="s">
        <v>70</v>
      </c>
      <c r="E1999" s="508"/>
      <c r="F1999" s="508"/>
      <c r="G1999" s="508"/>
      <c r="H1999" s="508">
        <f t="shared" si="138"/>
        <v>0</v>
      </c>
      <c r="I1999" s="508">
        <f t="shared" si="139"/>
        <v>0</v>
      </c>
      <c r="J1999" s="508"/>
      <c r="K1999" s="508"/>
      <c r="L1999" s="508"/>
    </row>
    <row r="2000" spans="1:12" s="25" customFormat="1" ht="28.5">
      <c r="A2000" s="651" t="s">
        <v>378</v>
      </c>
      <c r="B2000" s="651"/>
      <c r="C2000" s="230"/>
      <c r="D2000" s="34" t="s">
        <v>72</v>
      </c>
      <c r="E2000" s="552">
        <f>SUM(E2002:E2009)</f>
        <v>431998.51</v>
      </c>
      <c r="F2000" s="552">
        <f>SUM(F2002:F2009)</f>
        <v>647287.6</v>
      </c>
      <c r="G2000" s="552">
        <f>SUM(G2002:G2009)</f>
        <v>383494.40000000002</v>
      </c>
      <c r="H2000" s="552">
        <f t="shared" si="138"/>
        <v>-263793.19999999995</v>
      </c>
      <c r="I2000" s="552">
        <f>+I2006+I2007+I2008+I2009</f>
        <v>-48504.109999999986</v>
      </c>
      <c r="J2000" s="552">
        <f>+J2006+J2007+J2008+J2009</f>
        <v>0</v>
      </c>
      <c r="K2000" s="552">
        <f>SUM(K2002:K2009)</f>
        <v>364319.68000000005</v>
      </c>
      <c r="L2000" s="552">
        <f>SUM(L2002:L2009)</f>
        <v>346103.69600000005</v>
      </c>
    </row>
    <row r="2001" spans="1:12" s="18" customFormat="1" ht="23.25" customHeight="1">
      <c r="A2001" s="506" t="s">
        <v>379</v>
      </c>
      <c r="B2001" s="597" t="s">
        <v>380</v>
      </c>
      <c r="C2001" s="231"/>
      <c r="D2001" s="15" t="s">
        <v>71</v>
      </c>
      <c r="E2001" s="553"/>
      <c r="F2001" s="553"/>
      <c r="G2001" s="553"/>
      <c r="H2001" s="553">
        <f t="shared" si="138"/>
        <v>0</v>
      </c>
      <c r="I2001" s="349">
        <f t="shared" ref="I2001:I2009" si="140">G2001-E2001</f>
        <v>0</v>
      </c>
      <c r="J2001" s="553"/>
      <c r="K2001" s="553"/>
      <c r="L2001" s="553"/>
    </row>
    <row r="2002" spans="1:12" s="18" customFormat="1" ht="28.5">
      <c r="A2002" s="652">
        <v>1080</v>
      </c>
      <c r="B2002" s="652">
        <v>31001</v>
      </c>
      <c r="C2002" s="231">
        <v>5111</v>
      </c>
      <c r="D2002" s="16" t="s">
        <v>424</v>
      </c>
      <c r="E2002" s="553"/>
      <c r="F2002" s="553"/>
      <c r="G2002" s="553"/>
      <c r="H2002" s="349">
        <f t="shared" si="138"/>
        <v>0</v>
      </c>
      <c r="I2002" s="349">
        <f t="shared" si="140"/>
        <v>0</v>
      </c>
      <c r="J2002" s="553"/>
      <c r="K2002" s="553"/>
      <c r="L2002" s="553"/>
    </row>
    <row r="2003" spans="1:12" s="18" customFormat="1" ht="28.5">
      <c r="A2003" s="653"/>
      <c r="B2003" s="653"/>
      <c r="C2003" s="231">
        <v>5112</v>
      </c>
      <c r="D2003" s="16" t="s">
        <v>425</v>
      </c>
      <c r="E2003" s="553"/>
      <c r="F2003" s="553"/>
      <c r="G2003" s="553"/>
      <c r="H2003" s="349">
        <f t="shared" si="138"/>
        <v>0</v>
      </c>
      <c r="I2003" s="349">
        <f t="shared" si="140"/>
        <v>0</v>
      </c>
      <c r="J2003" s="553"/>
      <c r="K2003" s="553"/>
      <c r="L2003" s="553"/>
    </row>
    <row r="2004" spans="1:12" s="18" customFormat="1" ht="13.5" customHeight="1">
      <c r="A2004" s="653"/>
      <c r="B2004" s="653"/>
      <c r="C2004" s="231" t="s">
        <v>426</v>
      </c>
      <c r="D2004" s="16" t="s">
        <v>421</v>
      </c>
      <c r="E2004" s="553"/>
      <c r="F2004" s="553"/>
      <c r="G2004" s="553"/>
      <c r="H2004" s="349">
        <f t="shared" si="138"/>
        <v>0</v>
      </c>
      <c r="I2004" s="349">
        <f t="shared" si="140"/>
        <v>0</v>
      </c>
      <c r="J2004" s="553"/>
      <c r="K2004" s="553"/>
      <c r="L2004" s="553"/>
    </row>
    <row r="2005" spans="1:12" s="18" customFormat="1" ht="14.25">
      <c r="A2005" s="653"/>
      <c r="B2005" s="653"/>
      <c r="C2005" s="231">
        <v>5121</v>
      </c>
      <c r="D2005" s="218" t="s">
        <v>73</v>
      </c>
      <c r="E2005" s="553"/>
      <c r="F2005" s="553"/>
      <c r="G2005" s="553"/>
      <c r="H2005" s="349">
        <f t="shared" si="138"/>
        <v>0</v>
      </c>
      <c r="I2005" s="349">
        <f t="shared" si="140"/>
        <v>0</v>
      </c>
      <c r="J2005" s="553"/>
      <c r="K2005" s="553"/>
      <c r="L2005" s="553"/>
    </row>
    <row r="2006" spans="1:12" s="31" customFormat="1" ht="15.75" customHeight="1">
      <c r="A2006" s="653"/>
      <c r="B2006" s="653"/>
      <c r="C2006" s="208">
        <v>5122</v>
      </c>
      <c r="D2006" s="19" t="s">
        <v>74</v>
      </c>
      <c r="E2006" s="554">
        <v>431998.51</v>
      </c>
      <c r="F2006" s="349">
        <v>647287.6</v>
      </c>
      <c r="G2006" s="349">
        <v>383494.40000000002</v>
      </c>
      <c r="H2006" s="349">
        <f t="shared" si="138"/>
        <v>-263793.19999999995</v>
      </c>
      <c r="I2006" s="349">
        <f t="shared" si="140"/>
        <v>-48504.109999999986</v>
      </c>
      <c r="J2006" s="554"/>
      <c r="K2006" s="553">
        <f>+G2006-G2006*5%</f>
        <v>364319.68000000005</v>
      </c>
      <c r="L2006" s="553">
        <f>+K2006-K2006*5%</f>
        <v>346103.69600000005</v>
      </c>
    </row>
    <row r="2007" spans="1:12" s="31" customFormat="1" ht="15.75" customHeight="1">
      <c r="A2007" s="653"/>
      <c r="B2007" s="653"/>
      <c r="C2007" s="208">
        <v>5129</v>
      </c>
      <c r="D2007" s="19" t="s">
        <v>75</v>
      </c>
      <c r="E2007" s="554"/>
      <c r="F2007" s="554"/>
      <c r="G2007" s="349"/>
      <c r="H2007" s="349">
        <f t="shared" si="138"/>
        <v>0</v>
      </c>
      <c r="I2007" s="349">
        <f t="shared" si="140"/>
        <v>0</v>
      </c>
      <c r="J2007" s="554"/>
      <c r="K2007" s="349"/>
      <c r="L2007" s="349"/>
    </row>
    <row r="2008" spans="1:12" s="31" customFormat="1" ht="14.25">
      <c r="A2008" s="653"/>
      <c r="B2008" s="653"/>
      <c r="C2008" s="208">
        <v>5132</v>
      </c>
      <c r="D2008" s="19" t="s">
        <v>76</v>
      </c>
      <c r="E2008" s="554"/>
      <c r="F2008" s="554"/>
      <c r="G2008" s="349"/>
      <c r="H2008" s="349">
        <f t="shared" si="138"/>
        <v>0</v>
      </c>
      <c r="I2008" s="349">
        <f t="shared" si="140"/>
        <v>0</v>
      </c>
      <c r="J2008" s="554"/>
      <c r="K2008" s="349"/>
      <c r="L2008" s="349"/>
    </row>
    <row r="2009" spans="1:12" s="31" customFormat="1" ht="15.75" customHeight="1">
      <c r="A2009" s="654"/>
      <c r="B2009" s="654"/>
      <c r="C2009" s="208" t="s">
        <v>427</v>
      </c>
      <c r="D2009" s="19" t="s">
        <v>428</v>
      </c>
      <c r="E2009" s="554"/>
      <c r="F2009" s="554"/>
      <c r="G2009" s="349"/>
      <c r="H2009" s="349">
        <f t="shared" si="138"/>
        <v>0</v>
      </c>
      <c r="I2009" s="349">
        <f t="shared" si="140"/>
        <v>0</v>
      </c>
      <c r="J2009" s="554"/>
      <c r="K2009" s="349"/>
      <c r="L2009" s="349"/>
    </row>
    <row r="2010" spans="1:12" ht="14.25">
      <c r="A2010" s="655" t="s">
        <v>420</v>
      </c>
      <c r="B2010" s="658" t="s">
        <v>528</v>
      </c>
      <c r="C2010" s="464"/>
      <c r="D2010" s="218" t="s">
        <v>232</v>
      </c>
      <c r="E2010" s="510"/>
      <c r="F2010" s="510"/>
      <c r="G2010" s="510"/>
      <c r="H2010" s="510">
        <f>+G2010-F2010</f>
        <v>0</v>
      </c>
      <c r="I2010" s="510">
        <f>G2010-E2010</f>
        <v>0</v>
      </c>
      <c r="J2010" s="510"/>
      <c r="K2010" s="510"/>
      <c r="L2010" s="510"/>
    </row>
    <row r="2011" spans="1:12">
      <c r="A2011" s="656"/>
      <c r="B2011" s="659"/>
      <c r="C2011" s="586"/>
      <c r="D2011" s="219"/>
      <c r="E2011" s="509"/>
      <c r="F2011" s="509"/>
      <c r="G2011" s="509"/>
      <c r="H2011" s="509">
        <f>+G2011-F2011</f>
        <v>0</v>
      </c>
      <c r="I2011" s="509">
        <f>G2011-E2011</f>
        <v>0</v>
      </c>
      <c r="J2011" s="509"/>
      <c r="K2011" s="509"/>
      <c r="L2011" s="509"/>
    </row>
    <row r="2012" spans="1:12" ht="28.5">
      <c r="A2012" s="656"/>
      <c r="B2012" s="659"/>
      <c r="C2012" s="586"/>
      <c r="D2012" s="220" t="s">
        <v>31</v>
      </c>
      <c r="E2012" s="509"/>
      <c r="F2012" s="509"/>
      <c r="G2012" s="509"/>
      <c r="H2012" s="509">
        <f>+G2012-F2012</f>
        <v>0</v>
      </c>
      <c r="I2012" s="509">
        <f>G2012-E2012</f>
        <v>0</v>
      </c>
      <c r="J2012" s="509"/>
      <c r="K2012" s="509"/>
      <c r="L2012" s="509"/>
    </row>
    <row r="2013" spans="1:12">
      <c r="A2013" s="656"/>
      <c r="B2013" s="659"/>
      <c r="C2013" s="586"/>
      <c r="D2013" s="219"/>
      <c r="E2013" s="509"/>
      <c r="F2013" s="509"/>
      <c r="G2013" s="509"/>
      <c r="H2013" s="509">
        <f>+G2013-F2013</f>
        <v>0</v>
      </c>
      <c r="I2013" s="509">
        <f>G2013-E2013</f>
        <v>0</v>
      </c>
      <c r="J2013" s="509"/>
      <c r="K2013" s="509"/>
      <c r="L2013" s="509"/>
    </row>
    <row r="2014" spans="1:12" ht="14.25">
      <c r="A2014" s="656"/>
      <c r="B2014" s="659"/>
      <c r="C2014" s="466"/>
      <c r="D2014" s="228" t="s">
        <v>32</v>
      </c>
      <c r="E2014" s="547">
        <f>+E2016+E2080</f>
        <v>5560</v>
      </c>
      <c r="F2014" s="547">
        <f>+F2016+F2080</f>
        <v>425488</v>
      </c>
      <c r="G2014" s="547">
        <f>+G2016+G2080</f>
        <v>106398.39999999999</v>
      </c>
      <c r="H2014" s="547">
        <f>+G2014-F2014</f>
        <v>-319089.59999999998</v>
      </c>
      <c r="I2014" s="547">
        <f>G2014-E2014</f>
        <v>100838.39999999999</v>
      </c>
      <c r="J2014" s="547"/>
      <c r="K2014" s="547">
        <f>+K2016+K2080</f>
        <v>0</v>
      </c>
      <c r="L2014" s="547">
        <f>+L2016+L2080</f>
        <v>0</v>
      </c>
    </row>
    <row r="2015" spans="1:12" ht="14.25">
      <c r="A2015" s="656"/>
      <c r="B2015" s="659"/>
      <c r="C2015" s="467"/>
      <c r="D2015" s="15" t="s">
        <v>330</v>
      </c>
      <c r="E2015" s="509"/>
      <c r="F2015" s="509"/>
      <c r="G2015" s="509"/>
      <c r="H2015" s="547"/>
      <c r="I2015" s="547"/>
      <c r="J2015" s="509"/>
      <c r="K2015" s="509"/>
      <c r="L2015" s="509"/>
    </row>
    <row r="2016" spans="1:12" ht="14.25">
      <c r="A2016" s="656"/>
      <c r="B2016" s="659"/>
      <c r="C2016" s="468"/>
      <c r="D2016" s="221" t="s">
        <v>35</v>
      </c>
      <c r="E2016" s="547">
        <f>E2018+SUM(E2024:E2079)-E2024-E2029-E2037-E2051-E2055-E2072</f>
        <v>0</v>
      </c>
      <c r="F2016" s="547">
        <f>F2018+SUM(F2024:F2079)-F2024-F2029-F2037-F2051-F2055-F2072</f>
        <v>0</v>
      </c>
      <c r="G2016" s="547">
        <f>G2018+SUM(G2024:G2079)-G2024-G2029-G2037-G2051-G2055-G2072</f>
        <v>0</v>
      </c>
      <c r="H2016" s="547">
        <f>+G2016-F2016</f>
        <v>0</v>
      </c>
      <c r="I2016" s="547">
        <f t="shared" ref="I2016:I2079" si="141">G2016-E2016</f>
        <v>0</v>
      </c>
      <c r="J2016" s="547"/>
      <c r="K2016" s="547">
        <f>K2018+SUM(K2024:K2079)-K2024-K2029-K2037-K2051-K2055-K2072</f>
        <v>0</v>
      </c>
      <c r="L2016" s="547">
        <f>L2018+SUM(L2024:L2079)-L2024-L2029-L2037-L2051-L2055-L2072</f>
        <v>0</v>
      </c>
    </row>
    <row r="2017" spans="1:12">
      <c r="A2017" s="656"/>
      <c r="B2017" s="659"/>
      <c r="C2017" s="464"/>
      <c r="D2017" s="219" t="s">
        <v>71</v>
      </c>
      <c r="E2017" s="510"/>
      <c r="F2017" s="510"/>
      <c r="G2017" s="509"/>
      <c r="H2017" s="509">
        <f t="shared" ref="H2017:H2082" si="142">+G2017-F2017</f>
        <v>0</v>
      </c>
      <c r="I2017" s="510">
        <f t="shared" si="141"/>
        <v>0</v>
      </c>
      <c r="J2017" s="510"/>
      <c r="K2017" s="510"/>
      <c r="L2017" s="510"/>
    </row>
    <row r="2018" spans="1:12" ht="14.25">
      <c r="A2018" s="656"/>
      <c r="B2018" s="659"/>
      <c r="C2018" s="469"/>
      <c r="D2018" s="426" t="s">
        <v>408</v>
      </c>
      <c r="E2018" s="548">
        <f>SUM(E2020:E2022)</f>
        <v>0</v>
      </c>
      <c r="F2018" s="548">
        <f>SUM(F2020:F2022)</f>
        <v>0</v>
      </c>
      <c r="G2018" s="548">
        <f>SUM(G2020:G2022)</f>
        <v>0</v>
      </c>
      <c r="H2018" s="548">
        <f t="shared" si="142"/>
        <v>0</v>
      </c>
      <c r="I2018" s="548">
        <f t="shared" si="141"/>
        <v>0</v>
      </c>
      <c r="J2018" s="548"/>
      <c r="K2018" s="548">
        <f>SUM(K2020:K2022)</f>
        <v>0</v>
      </c>
      <c r="L2018" s="548">
        <f>SUM(L2020:L2022)</f>
        <v>0</v>
      </c>
    </row>
    <row r="2019" spans="1:12">
      <c r="A2019" s="656"/>
      <c r="B2019" s="659"/>
      <c r="C2019" s="464"/>
      <c r="D2019" s="219" t="s">
        <v>71</v>
      </c>
      <c r="E2019" s="510"/>
      <c r="F2019" s="510"/>
      <c r="G2019" s="509"/>
      <c r="H2019" s="509">
        <f t="shared" si="142"/>
        <v>0</v>
      </c>
      <c r="I2019" s="510">
        <f t="shared" si="141"/>
        <v>0</v>
      </c>
      <c r="J2019" s="510"/>
      <c r="K2019" s="510"/>
      <c r="L2019" s="510"/>
    </row>
    <row r="2020" spans="1:12" ht="28.5">
      <c r="A2020" s="656"/>
      <c r="B2020" s="659"/>
      <c r="C2020" s="470" t="s">
        <v>224</v>
      </c>
      <c r="D2020" s="222" t="s">
        <v>36</v>
      </c>
      <c r="E2020" s="510"/>
      <c r="F2020" s="510"/>
      <c r="G2020" s="510"/>
      <c r="H2020" s="510">
        <f t="shared" si="142"/>
        <v>0</v>
      </c>
      <c r="I2020" s="510">
        <f t="shared" si="141"/>
        <v>0</v>
      </c>
      <c r="J2020" s="510"/>
      <c r="K2020" s="510"/>
      <c r="L2020" s="510"/>
    </row>
    <row r="2021" spans="1:12" ht="28.5">
      <c r="A2021" s="656"/>
      <c r="B2021" s="659"/>
      <c r="C2021" s="470" t="s">
        <v>225</v>
      </c>
      <c r="D2021" s="223" t="s">
        <v>37</v>
      </c>
      <c r="E2021" s="510"/>
      <c r="F2021" s="510"/>
      <c r="G2021" s="510"/>
      <c r="H2021" s="510">
        <f t="shared" si="142"/>
        <v>0</v>
      </c>
      <c r="I2021" s="510">
        <f t="shared" si="141"/>
        <v>0</v>
      </c>
      <c r="J2021" s="510"/>
      <c r="K2021" s="510"/>
      <c r="L2021" s="510"/>
    </row>
    <row r="2022" spans="1:12" ht="42.75">
      <c r="A2022" s="656"/>
      <c r="B2022" s="659"/>
      <c r="C2022" s="470" t="s">
        <v>226</v>
      </c>
      <c r="D2022" s="223" t="s">
        <v>38</v>
      </c>
      <c r="E2022" s="510"/>
      <c r="F2022" s="510"/>
      <c r="G2022" s="510"/>
      <c r="H2022" s="510">
        <f t="shared" si="142"/>
        <v>0</v>
      </c>
      <c r="I2022" s="510">
        <f t="shared" si="141"/>
        <v>0</v>
      </c>
      <c r="J2022" s="510"/>
      <c r="K2022" s="510"/>
      <c r="L2022" s="510"/>
    </row>
    <row r="2023" spans="1:12" ht="14.25">
      <c r="A2023" s="656"/>
      <c r="B2023" s="659"/>
      <c r="C2023" s="471"/>
      <c r="D2023" s="427"/>
      <c r="E2023" s="511"/>
      <c r="F2023" s="511"/>
      <c r="G2023" s="511"/>
      <c r="H2023" s="511">
        <f t="shared" si="142"/>
        <v>0</v>
      </c>
      <c r="I2023" s="511">
        <f t="shared" si="141"/>
        <v>0</v>
      </c>
      <c r="J2023" s="511"/>
      <c r="K2023" s="511"/>
      <c r="L2023" s="511"/>
    </row>
    <row r="2024" spans="1:12" ht="14.25">
      <c r="A2024" s="656"/>
      <c r="B2024" s="659"/>
      <c r="C2024" s="472">
        <v>4212</v>
      </c>
      <c r="D2024" s="426" t="s">
        <v>39</v>
      </c>
      <c r="E2024" s="548">
        <f>E2026+E2027+E2028</f>
        <v>0</v>
      </c>
      <c r="F2024" s="548">
        <f>F2026+F2027+F2028</f>
        <v>0</v>
      </c>
      <c r="G2024" s="548">
        <f>G2026+G2027+G2028</f>
        <v>0</v>
      </c>
      <c r="H2024" s="548">
        <f t="shared" si="142"/>
        <v>0</v>
      </c>
      <c r="I2024" s="548">
        <f t="shared" si="141"/>
        <v>0</v>
      </c>
      <c r="J2024" s="548"/>
      <c r="K2024" s="548">
        <f>K2026+K2027+K2028</f>
        <v>0</v>
      </c>
      <c r="L2024" s="548">
        <f>L2026+L2027+L2028</f>
        <v>0</v>
      </c>
    </row>
    <row r="2025" spans="1:12">
      <c r="A2025" s="656"/>
      <c r="B2025" s="659"/>
      <c r="C2025" s="470"/>
      <c r="D2025" s="219" t="s">
        <v>71</v>
      </c>
      <c r="E2025" s="508"/>
      <c r="F2025" s="508"/>
      <c r="G2025" s="508"/>
      <c r="H2025" s="508">
        <f t="shared" si="142"/>
        <v>0</v>
      </c>
      <c r="I2025" s="508">
        <f t="shared" si="141"/>
        <v>0</v>
      </c>
      <c r="J2025" s="508"/>
      <c r="K2025" s="508"/>
      <c r="L2025" s="508"/>
    </row>
    <row r="2026" spans="1:12">
      <c r="A2026" s="656"/>
      <c r="B2026" s="659"/>
      <c r="C2026" s="470"/>
      <c r="D2026" s="219" t="s">
        <v>39</v>
      </c>
      <c r="E2026" s="508"/>
      <c r="F2026" s="508"/>
      <c r="G2026" s="508"/>
      <c r="H2026" s="508">
        <f t="shared" si="142"/>
        <v>0</v>
      </c>
      <c r="I2026" s="508">
        <f t="shared" si="141"/>
        <v>0</v>
      </c>
      <c r="J2026" s="508"/>
      <c r="K2026" s="508"/>
      <c r="L2026" s="508"/>
    </row>
    <row r="2027" spans="1:12" ht="27">
      <c r="A2027" s="656"/>
      <c r="B2027" s="659"/>
      <c r="C2027" s="470"/>
      <c r="D2027" s="219" t="s">
        <v>233</v>
      </c>
      <c r="E2027" s="508"/>
      <c r="F2027" s="508"/>
      <c r="G2027" s="508"/>
      <c r="H2027" s="508">
        <f t="shared" si="142"/>
        <v>0</v>
      </c>
      <c r="I2027" s="508">
        <f t="shared" si="141"/>
        <v>0</v>
      </c>
      <c r="J2027" s="508"/>
      <c r="K2027" s="508"/>
      <c r="L2027" s="508"/>
    </row>
    <row r="2028" spans="1:12">
      <c r="A2028" s="656"/>
      <c r="B2028" s="659"/>
      <c r="C2028" s="470"/>
      <c r="D2028" s="219" t="s">
        <v>332</v>
      </c>
      <c r="E2028" s="508"/>
      <c r="F2028" s="508"/>
      <c r="G2028" s="508"/>
      <c r="H2028" s="508">
        <f t="shared" si="142"/>
        <v>0</v>
      </c>
      <c r="I2028" s="508">
        <f t="shared" si="141"/>
        <v>0</v>
      </c>
      <c r="J2028" s="508"/>
      <c r="K2028" s="508"/>
      <c r="L2028" s="508"/>
    </row>
    <row r="2029" spans="1:12" ht="14.25">
      <c r="A2029" s="656"/>
      <c r="B2029" s="659"/>
      <c r="C2029" s="472">
        <v>4213</v>
      </c>
      <c r="D2029" s="426" t="s">
        <v>40</v>
      </c>
      <c r="E2029" s="548">
        <f>E2031+E2032</f>
        <v>0</v>
      </c>
      <c r="F2029" s="548">
        <f>F2031+F2032</f>
        <v>0</v>
      </c>
      <c r="G2029" s="548">
        <f>G2031+G2032</f>
        <v>0</v>
      </c>
      <c r="H2029" s="548">
        <f t="shared" si="142"/>
        <v>0</v>
      </c>
      <c r="I2029" s="548">
        <f t="shared" si="141"/>
        <v>0</v>
      </c>
      <c r="J2029" s="548"/>
      <c r="K2029" s="548">
        <f>K2031+K2032</f>
        <v>0</v>
      </c>
      <c r="L2029" s="548">
        <f>L2031+L2032</f>
        <v>0</v>
      </c>
    </row>
    <row r="2030" spans="1:12">
      <c r="A2030" s="656"/>
      <c r="B2030" s="659"/>
      <c r="C2030" s="470"/>
      <c r="D2030" s="219" t="s">
        <v>71</v>
      </c>
      <c r="E2030" s="508"/>
      <c r="F2030" s="508"/>
      <c r="G2030" s="508"/>
      <c r="H2030" s="508">
        <f t="shared" si="142"/>
        <v>0</v>
      </c>
      <c r="I2030" s="508">
        <f t="shared" si="141"/>
        <v>0</v>
      </c>
      <c r="J2030" s="508"/>
      <c r="K2030" s="508"/>
      <c r="L2030" s="508"/>
    </row>
    <row r="2031" spans="1:12" ht="27">
      <c r="A2031" s="656"/>
      <c r="B2031" s="659"/>
      <c r="C2031" s="470"/>
      <c r="D2031" s="225" t="s">
        <v>41</v>
      </c>
      <c r="E2031" s="508"/>
      <c r="F2031" s="508"/>
      <c r="G2031" s="508"/>
      <c r="H2031" s="508">
        <f t="shared" si="142"/>
        <v>0</v>
      </c>
      <c r="I2031" s="508">
        <f t="shared" si="141"/>
        <v>0</v>
      </c>
      <c r="J2031" s="508"/>
      <c r="K2031" s="508"/>
      <c r="L2031" s="508"/>
    </row>
    <row r="2032" spans="1:12" ht="27">
      <c r="A2032" s="656"/>
      <c r="B2032" s="659"/>
      <c r="C2032" s="470"/>
      <c r="D2032" s="225" t="s">
        <v>227</v>
      </c>
      <c r="E2032" s="508"/>
      <c r="F2032" s="508"/>
      <c r="G2032" s="508"/>
      <c r="H2032" s="508">
        <f t="shared" si="142"/>
        <v>0</v>
      </c>
      <c r="I2032" s="508">
        <f t="shared" si="141"/>
        <v>0</v>
      </c>
      <c r="J2032" s="508"/>
      <c r="K2032" s="508"/>
      <c r="L2032" s="508"/>
    </row>
    <row r="2033" spans="1:12" ht="14.25">
      <c r="A2033" s="656"/>
      <c r="B2033" s="659"/>
      <c r="C2033" s="470">
        <v>4214</v>
      </c>
      <c r="D2033" s="224" t="s">
        <v>42</v>
      </c>
      <c r="E2033" s="508"/>
      <c r="F2033" s="508"/>
      <c r="G2033" s="508"/>
      <c r="H2033" s="508">
        <f t="shared" si="142"/>
        <v>0</v>
      </c>
      <c r="I2033" s="508">
        <f t="shared" si="141"/>
        <v>0</v>
      </c>
      <c r="J2033" s="508"/>
      <c r="K2033" s="508"/>
      <c r="L2033" s="508"/>
    </row>
    <row r="2034" spans="1:12" ht="14.25">
      <c r="A2034" s="656"/>
      <c r="B2034" s="659"/>
      <c r="C2034" s="470">
        <v>4215</v>
      </c>
      <c r="D2034" s="224" t="s">
        <v>43</v>
      </c>
      <c r="E2034" s="508"/>
      <c r="F2034" s="508"/>
      <c r="G2034" s="508"/>
      <c r="H2034" s="508">
        <f t="shared" si="142"/>
        <v>0</v>
      </c>
      <c r="I2034" s="508">
        <f t="shared" si="141"/>
        <v>0</v>
      </c>
      <c r="J2034" s="508"/>
      <c r="K2034" s="508"/>
      <c r="L2034" s="508"/>
    </row>
    <row r="2035" spans="1:12" ht="28.5">
      <c r="A2035" s="656"/>
      <c r="B2035" s="659"/>
      <c r="C2035" s="470">
        <v>4216</v>
      </c>
      <c r="D2035" s="224" t="s">
        <v>44</v>
      </c>
      <c r="E2035" s="508"/>
      <c r="F2035" s="508"/>
      <c r="G2035" s="508"/>
      <c r="H2035" s="508">
        <f t="shared" si="142"/>
        <v>0</v>
      </c>
      <c r="I2035" s="508">
        <f t="shared" si="141"/>
        <v>0</v>
      </c>
      <c r="J2035" s="508"/>
      <c r="K2035" s="508"/>
      <c r="L2035" s="508"/>
    </row>
    <row r="2036" spans="1:12" ht="14.25">
      <c r="A2036" s="656"/>
      <c r="B2036" s="659"/>
      <c r="C2036" s="470">
        <v>4217</v>
      </c>
      <c r="D2036" s="224" t="s">
        <v>45</v>
      </c>
      <c r="E2036" s="508"/>
      <c r="F2036" s="508"/>
      <c r="G2036" s="508"/>
      <c r="H2036" s="508">
        <f t="shared" si="142"/>
        <v>0</v>
      </c>
      <c r="I2036" s="508">
        <f t="shared" si="141"/>
        <v>0</v>
      </c>
      <c r="J2036" s="508"/>
      <c r="K2036" s="508"/>
      <c r="L2036" s="508"/>
    </row>
    <row r="2037" spans="1:12" ht="28.5">
      <c r="A2037" s="656"/>
      <c r="B2037" s="659"/>
      <c r="C2037" s="472"/>
      <c r="D2037" s="426" t="s">
        <v>356</v>
      </c>
      <c r="E2037" s="548">
        <f>E2039+E2040</f>
        <v>0</v>
      </c>
      <c r="F2037" s="548">
        <f>F2039+F2040</f>
        <v>0</v>
      </c>
      <c r="G2037" s="548">
        <f>G2039+G2040</f>
        <v>0</v>
      </c>
      <c r="H2037" s="548">
        <f t="shared" si="142"/>
        <v>0</v>
      </c>
      <c r="I2037" s="548">
        <f t="shared" si="141"/>
        <v>0</v>
      </c>
      <c r="J2037" s="548"/>
      <c r="K2037" s="548">
        <f>K2039+K2040</f>
        <v>0</v>
      </c>
      <c r="L2037" s="548">
        <f>L2039+L2040</f>
        <v>0</v>
      </c>
    </row>
    <row r="2038" spans="1:12">
      <c r="A2038" s="656"/>
      <c r="B2038" s="659"/>
      <c r="C2038" s="470"/>
      <c r="D2038" s="219" t="s">
        <v>71</v>
      </c>
      <c r="E2038" s="509"/>
      <c r="F2038" s="509"/>
      <c r="G2038" s="509"/>
      <c r="H2038" s="509">
        <f t="shared" si="142"/>
        <v>0</v>
      </c>
      <c r="I2038" s="509">
        <f t="shared" si="141"/>
        <v>0</v>
      </c>
      <c r="J2038" s="509"/>
      <c r="K2038" s="509"/>
      <c r="L2038" s="509"/>
    </row>
    <row r="2039" spans="1:12">
      <c r="A2039" s="656"/>
      <c r="B2039" s="659"/>
      <c r="C2039" s="470">
        <v>4221</v>
      </c>
      <c r="D2039" s="219" t="s">
        <v>46</v>
      </c>
      <c r="E2039" s="509"/>
      <c r="F2039" s="509"/>
      <c r="G2039" s="509"/>
      <c r="H2039" s="509">
        <f t="shared" si="142"/>
        <v>0</v>
      </c>
      <c r="I2039" s="509">
        <f t="shared" si="141"/>
        <v>0</v>
      </c>
      <c r="J2039" s="509"/>
      <c r="K2039" s="509"/>
      <c r="L2039" s="509"/>
    </row>
    <row r="2040" spans="1:12" ht="27">
      <c r="A2040" s="656"/>
      <c r="B2040" s="659"/>
      <c r="C2040" s="470">
        <v>4222</v>
      </c>
      <c r="D2040" s="219" t="s">
        <v>47</v>
      </c>
      <c r="E2040" s="509"/>
      <c r="F2040" s="509"/>
      <c r="G2040" s="509"/>
      <c r="H2040" s="509">
        <f t="shared" si="142"/>
        <v>0</v>
      </c>
      <c r="I2040" s="509">
        <f t="shared" si="141"/>
        <v>0</v>
      </c>
      <c r="J2040" s="509"/>
      <c r="K2040" s="509"/>
      <c r="L2040" s="509"/>
    </row>
    <row r="2041" spans="1:12" ht="14.25">
      <c r="A2041" s="656"/>
      <c r="B2041" s="659"/>
      <c r="C2041" s="470">
        <v>4231</v>
      </c>
      <c r="D2041" s="220" t="s">
        <v>48</v>
      </c>
      <c r="E2041" s="509"/>
      <c r="F2041" s="509"/>
      <c r="G2041" s="509"/>
      <c r="H2041" s="509">
        <f t="shared" si="142"/>
        <v>0</v>
      </c>
      <c r="I2041" s="509">
        <f t="shared" si="141"/>
        <v>0</v>
      </c>
      <c r="J2041" s="509"/>
      <c r="K2041" s="509"/>
      <c r="L2041" s="509"/>
    </row>
    <row r="2042" spans="1:12" ht="16.5">
      <c r="A2042" s="656"/>
      <c r="B2042" s="659"/>
      <c r="C2042" s="470">
        <v>4232</v>
      </c>
      <c r="D2042" s="220" t="s">
        <v>49</v>
      </c>
      <c r="E2042" s="509"/>
      <c r="F2042" s="509"/>
      <c r="G2042" s="509"/>
      <c r="H2042" s="509">
        <f t="shared" si="142"/>
        <v>0</v>
      </c>
      <c r="I2042" s="509">
        <f t="shared" si="141"/>
        <v>0</v>
      </c>
      <c r="J2042" s="549"/>
      <c r="K2042" s="509"/>
      <c r="L2042" s="509"/>
    </row>
    <row r="2043" spans="1:12" ht="28.5">
      <c r="A2043" s="656"/>
      <c r="B2043" s="659"/>
      <c r="C2043" s="470">
        <v>4233</v>
      </c>
      <c r="D2043" s="220" t="s">
        <v>322</v>
      </c>
      <c r="E2043" s="509"/>
      <c r="F2043" s="509"/>
      <c r="G2043" s="509"/>
      <c r="H2043" s="509">
        <f t="shared" si="142"/>
        <v>0</v>
      </c>
      <c r="I2043" s="509">
        <f t="shared" si="141"/>
        <v>0</v>
      </c>
      <c r="J2043" s="549"/>
      <c r="K2043" s="509"/>
      <c r="L2043" s="509"/>
    </row>
    <row r="2044" spans="1:12" ht="14.25">
      <c r="A2044" s="656"/>
      <c r="B2044" s="659"/>
      <c r="C2044" s="470">
        <v>4234</v>
      </c>
      <c r="D2044" s="220" t="s">
        <v>50</v>
      </c>
      <c r="E2044" s="508"/>
      <c r="F2044" s="508"/>
      <c r="G2044" s="508"/>
      <c r="H2044" s="508">
        <f t="shared" si="142"/>
        <v>0</v>
      </c>
      <c r="I2044" s="508">
        <f t="shared" si="141"/>
        <v>0</v>
      </c>
      <c r="J2044" s="508"/>
      <c r="K2044" s="508"/>
      <c r="L2044" s="508"/>
    </row>
    <row r="2045" spans="1:12" ht="14.25">
      <c r="A2045" s="656"/>
      <c r="B2045" s="659"/>
      <c r="C2045" s="470">
        <v>4235</v>
      </c>
      <c r="D2045" s="220" t="s">
        <v>51</v>
      </c>
      <c r="E2045" s="508"/>
      <c r="F2045" s="508"/>
      <c r="G2045" s="508"/>
      <c r="H2045" s="508">
        <f t="shared" si="142"/>
        <v>0</v>
      </c>
      <c r="I2045" s="508">
        <f t="shared" si="141"/>
        <v>0</v>
      </c>
      <c r="J2045" s="508"/>
      <c r="K2045" s="508"/>
      <c r="L2045" s="508"/>
    </row>
    <row r="2046" spans="1:12" ht="28.5">
      <c r="A2046" s="656"/>
      <c r="B2046" s="659"/>
      <c r="C2046" s="470">
        <v>4236</v>
      </c>
      <c r="D2046" s="220" t="s">
        <v>52</v>
      </c>
      <c r="E2046" s="508"/>
      <c r="F2046" s="508"/>
      <c r="G2046" s="508"/>
      <c r="H2046" s="508">
        <f t="shared" si="142"/>
        <v>0</v>
      </c>
      <c r="I2046" s="508">
        <f t="shared" si="141"/>
        <v>0</v>
      </c>
      <c r="J2046" s="508"/>
      <c r="K2046" s="508"/>
      <c r="L2046" s="508"/>
    </row>
    <row r="2047" spans="1:12" ht="14.25">
      <c r="A2047" s="656"/>
      <c r="B2047" s="659"/>
      <c r="C2047" s="470">
        <v>4237</v>
      </c>
      <c r="D2047" s="220" t="s">
        <v>53</v>
      </c>
      <c r="E2047" s="508"/>
      <c r="F2047" s="508"/>
      <c r="G2047" s="508"/>
      <c r="H2047" s="508">
        <f t="shared" si="142"/>
        <v>0</v>
      </c>
      <c r="I2047" s="508">
        <f t="shared" si="141"/>
        <v>0</v>
      </c>
      <c r="J2047" s="508"/>
      <c r="K2047" s="508"/>
      <c r="L2047" s="508"/>
    </row>
    <row r="2048" spans="1:12" ht="28.5">
      <c r="A2048" s="656"/>
      <c r="B2048" s="659"/>
      <c r="C2048" s="470">
        <v>4239</v>
      </c>
      <c r="D2048" s="218" t="s">
        <v>54</v>
      </c>
      <c r="E2048" s="510"/>
      <c r="F2048" s="510"/>
      <c r="G2048" s="510"/>
      <c r="H2048" s="510">
        <f t="shared" si="142"/>
        <v>0</v>
      </c>
      <c r="I2048" s="510">
        <f t="shared" si="141"/>
        <v>0</v>
      </c>
      <c r="J2048" s="510"/>
      <c r="K2048" s="510"/>
      <c r="L2048" s="510"/>
    </row>
    <row r="2049" spans="1:12" ht="14.25">
      <c r="A2049" s="656"/>
      <c r="B2049" s="659"/>
      <c r="C2049" s="470">
        <v>4241</v>
      </c>
      <c r="D2049" s="220" t="s">
        <v>55</v>
      </c>
      <c r="E2049" s="508"/>
      <c r="F2049" s="508"/>
      <c r="G2049" s="508"/>
      <c r="H2049" s="508">
        <f t="shared" si="142"/>
        <v>0</v>
      </c>
      <c r="I2049" s="508">
        <f t="shared" si="141"/>
        <v>0</v>
      </c>
      <c r="J2049" s="508"/>
      <c r="K2049" s="508"/>
      <c r="L2049" s="508"/>
    </row>
    <row r="2050" spans="1:12" ht="28.5">
      <c r="A2050" s="656"/>
      <c r="B2050" s="659"/>
      <c r="C2050" s="470">
        <v>4251</v>
      </c>
      <c r="D2050" s="218" t="s">
        <v>56</v>
      </c>
      <c r="E2050" s="510"/>
      <c r="F2050" s="510"/>
      <c r="G2050" s="510"/>
      <c r="H2050" s="510">
        <f t="shared" si="142"/>
        <v>0</v>
      </c>
      <c r="I2050" s="510">
        <f t="shared" si="141"/>
        <v>0</v>
      </c>
      <c r="J2050" s="510"/>
      <c r="K2050" s="510"/>
      <c r="L2050" s="510"/>
    </row>
    <row r="2051" spans="1:12" ht="28.5">
      <c r="A2051" s="656"/>
      <c r="B2051" s="659"/>
      <c r="C2051" s="472">
        <v>4252</v>
      </c>
      <c r="D2051" s="426" t="s">
        <v>57</v>
      </c>
      <c r="E2051" s="548">
        <f>E2053+E2054</f>
        <v>0</v>
      </c>
      <c r="F2051" s="548">
        <f>F2053+F2054</f>
        <v>0</v>
      </c>
      <c r="G2051" s="548">
        <f>G2053+G2054</f>
        <v>0</v>
      </c>
      <c r="H2051" s="548">
        <f t="shared" si="142"/>
        <v>0</v>
      </c>
      <c r="I2051" s="548">
        <f t="shared" si="141"/>
        <v>0</v>
      </c>
      <c r="J2051" s="548"/>
      <c r="K2051" s="548">
        <f>K2053+K2054</f>
        <v>0</v>
      </c>
      <c r="L2051" s="548">
        <f>L2053+L2054</f>
        <v>0</v>
      </c>
    </row>
    <row r="2052" spans="1:12">
      <c r="A2052" s="656"/>
      <c r="B2052" s="659"/>
      <c r="C2052" s="470"/>
      <c r="D2052" s="219" t="s">
        <v>71</v>
      </c>
      <c r="E2052" s="510"/>
      <c r="F2052" s="510"/>
      <c r="G2052" s="510"/>
      <c r="H2052" s="510">
        <f t="shared" si="142"/>
        <v>0</v>
      </c>
      <c r="I2052" s="510">
        <f t="shared" si="141"/>
        <v>0</v>
      </c>
      <c r="J2052" s="510"/>
      <c r="K2052" s="510"/>
      <c r="L2052" s="510"/>
    </row>
    <row r="2053" spans="1:12" ht="27">
      <c r="A2053" s="656"/>
      <c r="B2053" s="659"/>
      <c r="C2053" s="470"/>
      <c r="D2053" s="226" t="s">
        <v>58</v>
      </c>
      <c r="E2053" s="510"/>
      <c r="F2053" s="510"/>
      <c r="G2053" s="510"/>
      <c r="H2053" s="510">
        <f t="shared" si="142"/>
        <v>0</v>
      </c>
      <c r="I2053" s="510">
        <f t="shared" si="141"/>
        <v>0</v>
      </c>
      <c r="J2053" s="510"/>
      <c r="K2053" s="510"/>
      <c r="L2053" s="510"/>
    </row>
    <row r="2054" spans="1:12" ht="27">
      <c r="A2054" s="656"/>
      <c r="B2054" s="659"/>
      <c r="C2054" s="470"/>
      <c r="D2054" s="226" t="s">
        <v>59</v>
      </c>
      <c r="E2054" s="510"/>
      <c r="F2054" s="510"/>
      <c r="G2054" s="510"/>
      <c r="H2054" s="510">
        <f t="shared" si="142"/>
        <v>0</v>
      </c>
      <c r="I2054" s="510">
        <f t="shared" si="141"/>
        <v>0</v>
      </c>
      <c r="J2054" s="510"/>
      <c r="K2054" s="510"/>
      <c r="L2054" s="510"/>
    </row>
    <row r="2055" spans="1:12" ht="14.25">
      <c r="A2055" s="656"/>
      <c r="B2055" s="659"/>
      <c r="C2055" s="472">
        <v>4261</v>
      </c>
      <c r="D2055" s="426" t="s">
        <v>60</v>
      </c>
      <c r="E2055" s="548">
        <f>E2057+E2058</f>
        <v>0</v>
      </c>
      <c r="F2055" s="548">
        <f>F2057+F2058</f>
        <v>0</v>
      </c>
      <c r="G2055" s="548">
        <f>G2057+G2058</f>
        <v>0</v>
      </c>
      <c r="H2055" s="548">
        <f t="shared" si="142"/>
        <v>0</v>
      </c>
      <c r="I2055" s="548">
        <f t="shared" si="141"/>
        <v>0</v>
      </c>
      <c r="J2055" s="548"/>
      <c r="K2055" s="548">
        <f>K2057+K2058</f>
        <v>0</v>
      </c>
      <c r="L2055" s="548">
        <f>L2057+L2058</f>
        <v>0</v>
      </c>
    </row>
    <row r="2056" spans="1:12">
      <c r="A2056" s="656"/>
      <c r="B2056" s="659"/>
      <c r="C2056" s="470"/>
      <c r="D2056" s="219" t="s">
        <v>71</v>
      </c>
      <c r="E2056" s="508"/>
      <c r="F2056" s="508"/>
      <c r="G2056" s="508"/>
      <c r="H2056" s="508">
        <f t="shared" si="142"/>
        <v>0</v>
      </c>
      <c r="I2056" s="508">
        <f t="shared" si="141"/>
        <v>0</v>
      </c>
      <c r="J2056" s="508"/>
      <c r="K2056" s="508"/>
      <c r="L2056" s="508"/>
    </row>
    <row r="2057" spans="1:12">
      <c r="A2057" s="656"/>
      <c r="B2057" s="659"/>
      <c r="C2057" s="470"/>
      <c r="D2057" s="219" t="s">
        <v>61</v>
      </c>
      <c r="E2057" s="508"/>
      <c r="F2057" s="508"/>
      <c r="G2057" s="508"/>
      <c r="H2057" s="508">
        <f t="shared" si="142"/>
        <v>0</v>
      </c>
      <c r="I2057" s="508">
        <f t="shared" si="141"/>
        <v>0</v>
      </c>
      <c r="J2057" s="508"/>
      <c r="K2057" s="508"/>
      <c r="L2057" s="508"/>
    </row>
    <row r="2058" spans="1:12">
      <c r="A2058" s="656"/>
      <c r="B2058" s="659"/>
      <c r="C2058" s="470"/>
      <c r="D2058" s="219" t="s">
        <v>62</v>
      </c>
      <c r="E2058" s="508"/>
      <c r="F2058" s="508"/>
      <c r="G2058" s="508"/>
      <c r="H2058" s="508">
        <f t="shared" si="142"/>
        <v>0</v>
      </c>
      <c r="I2058" s="508">
        <f t="shared" si="141"/>
        <v>0</v>
      </c>
      <c r="J2058" s="508"/>
      <c r="K2058" s="508"/>
      <c r="L2058" s="508"/>
    </row>
    <row r="2059" spans="1:12" ht="14.25">
      <c r="A2059" s="656"/>
      <c r="B2059" s="659"/>
      <c r="C2059" s="470">
        <v>4262</v>
      </c>
      <c r="D2059" s="220" t="s">
        <v>288</v>
      </c>
      <c r="E2059" s="508"/>
      <c r="F2059" s="508"/>
      <c r="G2059" s="508"/>
      <c r="H2059" s="508">
        <f t="shared" si="142"/>
        <v>0</v>
      </c>
      <c r="I2059" s="508">
        <f t="shared" si="141"/>
        <v>0</v>
      </c>
      <c r="J2059" s="508"/>
      <c r="K2059" s="508"/>
      <c r="L2059" s="508"/>
    </row>
    <row r="2060" spans="1:12" ht="14.25">
      <c r="A2060" s="656"/>
      <c r="B2060" s="659"/>
      <c r="C2060" s="470">
        <v>4264</v>
      </c>
      <c r="D2060" s="220" t="s">
        <v>287</v>
      </c>
      <c r="E2060" s="508"/>
      <c r="F2060" s="508"/>
      <c r="G2060" s="508"/>
      <c r="H2060" s="508">
        <f t="shared" si="142"/>
        <v>0</v>
      </c>
      <c r="I2060" s="508">
        <f t="shared" si="141"/>
        <v>0</v>
      </c>
      <c r="J2060" s="508"/>
      <c r="K2060" s="508"/>
      <c r="L2060" s="508"/>
    </row>
    <row r="2061" spans="1:12" ht="28.5">
      <c r="A2061" s="656"/>
      <c r="B2061" s="659"/>
      <c r="C2061" s="473">
        <v>4266</v>
      </c>
      <c r="D2061" s="454" t="s">
        <v>363</v>
      </c>
      <c r="E2061" s="508"/>
      <c r="F2061" s="508"/>
      <c r="G2061" s="508"/>
      <c r="H2061" s="508">
        <f t="shared" si="142"/>
        <v>0</v>
      </c>
      <c r="I2061" s="508">
        <f t="shared" si="141"/>
        <v>0</v>
      </c>
      <c r="J2061" s="508"/>
      <c r="K2061" s="508"/>
      <c r="L2061" s="508"/>
    </row>
    <row r="2062" spans="1:12" ht="28.5">
      <c r="A2062" s="656"/>
      <c r="B2062" s="659"/>
      <c r="C2062" s="470">
        <v>4267</v>
      </c>
      <c r="D2062" s="220" t="s">
        <v>289</v>
      </c>
      <c r="E2062" s="508"/>
      <c r="F2062" s="508"/>
      <c r="G2062" s="508"/>
      <c r="H2062" s="508">
        <f t="shared" si="142"/>
        <v>0</v>
      </c>
      <c r="I2062" s="508">
        <f t="shared" si="141"/>
        <v>0</v>
      </c>
      <c r="J2062" s="508"/>
      <c r="K2062" s="508"/>
      <c r="L2062" s="508"/>
    </row>
    <row r="2063" spans="1:12" ht="14.25">
      <c r="A2063" s="656"/>
      <c r="B2063" s="659"/>
      <c r="C2063" s="470">
        <v>4269</v>
      </c>
      <c r="D2063" s="220" t="s">
        <v>63</v>
      </c>
      <c r="E2063" s="508"/>
      <c r="F2063" s="508"/>
      <c r="G2063" s="508"/>
      <c r="H2063" s="508">
        <f t="shared" si="142"/>
        <v>0</v>
      </c>
      <c r="I2063" s="508">
        <f t="shared" si="141"/>
        <v>0</v>
      </c>
      <c r="J2063" s="508"/>
      <c r="K2063" s="508"/>
      <c r="L2063" s="508"/>
    </row>
    <row r="2064" spans="1:12" ht="42.75">
      <c r="A2064" s="656"/>
      <c r="B2064" s="659"/>
      <c r="C2064" s="470">
        <v>4511</v>
      </c>
      <c r="D2064" s="218" t="s">
        <v>64</v>
      </c>
      <c r="E2064" s="508"/>
      <c r="F2064" s="508"/>
      <c r="G2064" s="508"/>
      <c r="H2064" s="508">
        <f t="shared" si="142"/>
        <v>0</v>
      </c>
      <c r="I2064" s="508">
        <f t="shared" si="141"/>
        <v>0</v>
      </c>
      <c r="J2064" s="508"/>
      <c r="K2064" s="508"/>
      <c r="L2064" s="508"/>
    </row>
    <row r="2065" spans="1:12" ht="42.75">
      <c r="A2065" s="656"/>
      <c r="B2065" s="659"/>
      <c r="C2065" s="470">
        <v>4621</v>
      </c>
      <c r="D2065" s="218" t="s">
        <v>65</v>
      </c>
      <c r="E2065" s="508"/>
      <c r="F2065" s="508"/>
      <c r="G2065" s="508"/>
      <c r="H2065" s="508">
        <f t="shared" si="142"/>
        <v>0</v>
      </c>
      <c r="I2065" s="508">
        <f t="shared" si="141"/>
        <v>0</v>
      </c>
      <c r="J2065" s="550"/>
      <c r="K2065" s="508"/>
      <c r="L2065" s="508"/>
    </row>
    <row r="2066" spans="1:12" ht="42.75">
      <c r="A2066" s="656"/>
      <c r="B2066" s="659"/>
      <c r="C2066" s="470">
        <v>4631</v>
      </c>
      <c r="D2066" s="218" t="s">
        <v>321</v>
      </c>
      <c r="E2066" s="508"/>
      <c r="F2066" s="508"/>
      <c r="G2066" s="508"/>
      <c r="H2066" s="508">
        <f t="shared" si="142"/>
        <v>0</v>
      </c>
      <c r="I2066" s="508">
        <f t="shared" si="141"/>
        <v>0</v>
      </c>
      <c r="J2066" s="550"/>
      <c r="K2066" s="508"/>
      <c r="L2066" s="508"/>
    </row>
    <row r="2067" spans="1:12" ht="28.5">
      <c r="A2067" s="656"/>
      <c r="B2067" s="659"/>
      <c r="C2067" s="470">
        <v>4632</v>
      </c>
      <c r="D2067" s="218" t="s">
        <v>231</v>
      </c>
      <c r="E2067" s="508"/>
      <c r="F2067" s="508"/>
      <c r="G2067" s="508"/>
      <c r="H2067" s="508">
        <f t="shared" si="142"/>
        <v>0</v>
      </c>
      <c r="I2067" s="508">
        <f t="shared" si="141"/>
        <v>0</v>
      </c>
      <c r="J2067" s="508"/>
      <c r="K2067" s="508"/>
      <c r="L2067" s="508"/>
    </row>
    <row r="2068" spans="1:12" ht="57">
      <c r="A2068" s="656"/>
      <c r="B2068" s="659"/>
      <c r="C2068" s="473">
        <v>4638</v>
      </c>
      <c r="D2068" s="454" t="s">
        <v>364</v>
      </c>
      <c r="E2068" s="508"/>
      <c r="F2068" s="508"/>
      <c r="G2068" s="508"/>
      <c r="H2068" s="508">
        <f t="shared" si="142"/>
        <v>0</v>
      </c>
      <c r="I2068" s="508">
        <f t="shared" si="141"/>
        <v>0</v>
      </c>
      <c r="J2068" s="508"/>
      <c r="K2068" s="508"/>
      <c r="L2068" s="508"/>
    </row>
    <row r="2069" spans="1:12" ht="14.25">
      <c r="A2069" s="656"/>
      <c r="B2069" s="659"/>
      <c r="C2069" s="470" t="s">
        <v>327</v>
      </c>
      <c r="D2069" s="218" t="s">
        <v>328</v>
      </c>
      <c r="E2069" s="508"/>
      <c r="F2069" s="508"/>
      <c r="G2069" s="508"/>
      <c r="H2069" s="508">
        <f t="shared" si="142"/>
        <v>0</v>
      </c>
      <c r="I2069" s="508">
        <f t="shared" si="141"/>
        <v>0</v>
      </c>
      <c r="J2069" s="508"/>
      <c r="K2069" s="508"/>
      <c r="L2069" s="508"/>
    </row>
    <row r="2070" spans="1:12" ht="14.25">
      <c r="A2070" s="656"/>
      <c r="B2070" s="659"/>
      <c r="C2070" s="470">
        <v>4729</v>
      </c>
      <c r="D2070" s="220" t="s">
        <v>66</v>
      </c>
      <c r="E2070" s="551"/>
      <c r="F2070" s="551"/>
      <c r="G2070" s="508"/>
      <c r="H2070" s="508">
        <f t="shared" si="142"/>
        <v>0</v>
      </c>
      <c r="I2070" s="508">
        <f t="shared" si="141"/>
        <v>0</v>
      </c>
      <c r="J2070" s="551"/>
      <c r="K2070" s="551"/>
      <c r="L2070" s="551"/>
    </row>
    <row r="2071" spans="1:12" ht="14.25">
      <c r="A2071" s="656"/>
      <c r="B2071" s="659"/>
      <c r="C2071" s="470">
        <v>4822</v>
      </c>
      <c r="D2071" s="220" t="s">
        <v>67</v>
      </c>
      <c r="E2071" s="551"/>
      <c r="F2071" s="551"/>
      <c r="G2071" s="508"/>
      <c r="H2071" s="508">
        <f t="shared" si="142"/>
        <v>0</v>
      </c>
      <c r="I2071" s="508">
        <f t="shared" si="141"/>
        <v>0</v>
      </c>
      <c r="J2071" s="551"/>
      <c r="K2071" s="551"/>
      <c r="L2071" s="551"/>
    </row>
    <row r="2072" spans="1:12" ht="14.25">
      <c r="A2072" s="656"/>
      <c r="B2072" s="659"/>
      <c r="C2072" s="472">
        <v>4823</v>
      </c>
      <c r="D2072" s="426" t="s">
        <v>68</v>
      </c>
      <c r="E2072" s="548">
        <f>E2074+E2075+E2076</f>
        <v>0</v>
      </c>
      <c r="F2072" s="548">
        <f>F2074+F2075+F2076</f>
        <v>0</v>
      </c>
      <c r="G2072" s="548">
        <f>G2074+G2075+G2076</f>
        <v>0</v>
      </c>
      <c r="H2072" s="548">
        <f t="shared" si="142"/>
        <v>0</v>
      </c>
      <c r="I2072" s="548">
        <f t="shared" si="141"/>
        <v>0</v>
      </c>
      <c r="J2072" s="548"/>
      <c r="K2072" s="548">
        <f>K2074+K2075+K2076</f>
        <v>0</v>
      </c>
      <c r="L2072" s="548">
        <f>L2074+L2075+L2076</f>
        <v>0</v>
      </c>
    </row>
    <row r="2073" spans="1:12" ht="14.25">
      <c r="A2073" s="656"/>
      <c r="B2073" s="659"/>
      <c r="C2073" s="470"/>
      <c r="D2073" s="219" t="s">
        <v>71</v>
      </c>
      <c r="E2073" s="551"/>
      <c r="F2073" s="551"/>
      <c r="G2073" s="508"/>
      <c r="H2073" s="508">
        <f t="shared" si="142"/>
        <v>0</v>
      </c>
      <c r="I2073" s="508">
        <f t="shared" si="141"/>
        <v>0</v>
      </c>
      <c r="J2073" s="551"/>
      <c r="K2073" s="551"/>
      <c r="L2073" s="551"/>
    </row>
    <row r="2074" spans="1:12" ht="27">
      <c r="A2074" s="656"/>
      <c r="B2074" s="659"/>
      <c r="C2074" s="470"/>
      <c r="D2074" s="219" t="s">
        <v>230</v>
      </c>
      <c r="E2074" s="551"/>
      <c r="F2074" s="551"/>
      <c r="G2074" s="508"/>
      <c r="H2074" s="508">
        <f t="shared" si="142"/>
        <v>0</v>
      </c>
      <c r="I2074" s="508">
        <f t="shared" si="141"/>
        <v>0</v>
      </c>
      <c r="J2074" s="551"/>
      <c r="K2074" s="551"/>
      <c r="L2074" s="551"/>
    </row>
    <row r="2075" spans="1:12" ht="14.25">
      <c r="A2075" s="656"/>
      <c r="B2075" s="659"/>
      <c r="C2075" s="470"/>
      <c r="D2075" s="219" t="s">
        <v>228</v>
      </c>
      <c r="E2075" s="551"/>
      <c r="F2075" s="551"/>
      <c r="G2075" s="508"/>
      <c r="H2075" s="508">
        <f t="shared" si="142"/>
        <v>0</v>
      </c>
      <c r="I2075" s="508">
        <f t="shared" si="141"/>
        <v>0</v>
      </c>
      <c r="J2075" s="551"/>
      <c r="K2075" s="551"/>
      <c r="L2075" s="551"/>
    </row>
    <row r="2076" spans="1:12" ht="14.25">
      <c r="A2076" s="656"/>
      <c r="B2076" s="659"/>
      <c r="C2076" s="470"/>
      <c r="D2076" s="219" t="s">
        <v>229</v>
      </c>
      <c r="E2076" s="551"/>
      <c r="F2076" s="551"/>
      <c r="G2076" s="508"/>
      <c r="H2076" s="508">
        <f t="shared" si="142"/>
        <v>0</v>
      </c>
      <c r="I2076" s="508">
        <f t="shared" si="141"/>
        <v>0</v>
      </c>
      <c r="J2076" s="551"/>
      <c r="K2076" s="551"/>
      <c r="L2076" s="551"/>
    </row>
    <row r="2077" spans="1:12" ht="42.75">
      <c r="A2077" s="656"/>
      <c r="B2077" s="659"/>
      <c r="C2077" s="473" t="s">
        <v>362</v>
      </c>
      <c r="D2077" s="454" t="s">
        <v>384</v>
      </c>
      <c r="E2077" s="551"/>
      <c r="F2077" s="551"/>
      <c r="G2077" s="508"/>
      <c r="H2077" s="508">
        <f t="shared" si="142"/>
        <v>0</v>
      </c>
      <c r="I2077" s="508">
        <f t="shared" si="141"/>
        <v>0</v>
      </c>
      <c r="J2077" s="551"/>
      <c r="K2077" s="551"/>
      <c r="L2077" s="551"/>
    </row>
    <row r="2078" spans="1:12" ht="14.25">
      <c r="A2078" s="656"/>
      <c r="B2078" s="659"/>
      <c r="C2078" s="470">
        <v>4861</v>
      </c>
      <c r="D2078" s="220" t="s">
        <v>69</v>
      </c>
      <c r="E2078" s="551"/>
      <c r="F2078" s="551"/>
      <c r="G2078" s="508"/>
      <c r="H2078" s="508">
        <f t="shared" si="142"/>
        <v>0</v>
      </c>
      <c r="I2078" s="508">
        <f t="shared" si="141"/>
        <v>0</v>
      </c>
      <c r="J2078" s="551"/>
      <c r="K2078" s="551"/>
      <c r="L2078" s="551"/>
    </row>
    <row r="2079" spans="1:12" ht="14.25">
      <c r="A2079" s="657"/>
      <c r="B2079" s="660"/>
      <c r="C2079" s="470">
        <v>4891</v>
      </c>
      <c r="D2079" s="220" t="s">
        <v>70</v>
      </c>
      <c r="E2079" s="508"/>
      <c r="F2079" s="508"/>
      <c r="G2079" s="508"/>
      <c r="H2079" s="508">
        <f t="shared" si="142"/>
        <v>0</v>
      </c>
      <c r="I2079" s="508">
        <f t="shared" si="141"/>
        <v>0</v>
      </c>
      <c r="J2079" s="508"/>
      <c r="K2079" s="508"/>
      <c r="L2079" s="508"/>
    </row>
    <row r="2080" spans="1:12" ht="28.5">
      <c r="A2080" s="651" t="s">
        <v>378</v>
      </c>
      <c r="B2080" s="651"/>
      <c r="C2080" s="230"/>
      <c r="D2080" s="34" t="s">
        <v>72</v>
      </c>
      <c r="E2080" s="552">
        <f>SUM(E2082:E2089)</f>
        <v>5560</v>
      </c>
      <c r="F2080" s="552">
        <f>SUM(F2082:F2089)</f>
        <v>425488</v>
      </c>
      <c r="G2080" s="552">
        <f>SUM(G2082:G2089)</f>
        <v>106398.39999999999</v>
      </c>
      <c r="H2080" s="552">
        <f t="shared" si="142"/>
        <v>-319089.59999999998</v>
      </c>
      <c r="I2080" s="552">
        <f>+I2086+I2087+I2088+I2089+I2085+I2084+I2083+I2082+I2081</f>
        <v>-5560</v>
      </c>
      <c r="J2080" s="552">
        <f>+J2086+J2087+J2088+J2089</f>
        <v>0</v>
      </c>
      <c r="K2080" s="552">
        <f>SUM(K2082:K2089)</f>
        <v>0</v>
      </c>
      <c r="L2080" s="552">
        <f>SUM(L2082:L2089)</f>
        <v>0</v>
      </c>
    </row>
    <row r="2081" spans="1:12" ht="40.5">
      <c r="A2081" s="585" t="s">
        <v>379</v>
      </c>
      <c r="B2081" s="597" t="s">
        <v>380</v>
      </c>
      <c r="C2081" s="231"/>
      <c r="D2081" s="15" t="s">
        <v>71</v>
      </c>
      <c r="E2081" s="553"/>
      <c r="F2081" s="553"/>
      <c r="G2081" s="553"/>
      <c r="H2081" s="553">
        <f t="shared" si="142"/>
        <v>0</v>
      </c>
      <c r="I2081" s="349">
        <f>G2081-E2081</f>
        <v>0</v>
      </c>
      <c r="J2081" s="553"/>
      <c r="K2081" s="553"/>
      <c r="L2081" s="553"/>
    </row>
    <row r="2082" spans="1:12" ht="28.5">
      <c r="A2082" s="652">
        <v>1080</v>
      </c>
      <c r="B2082" s="652">
        <v>31002</v>
      </c>
      <c r="C2082" s="231">
        <v>5111</v>
      </c>
      <c r="D2082" s="16" t="s">
        <v>424</v>
      </c>
      <c r="E2082" s="553"/>
      <c r="F2082" s="553"/>
      <c r="G2082" s="553"/>
      <c r="H2082" s="349">
        <f t="shared" si="142"/>
        <v>0</v>
      </c>
      <c r="I2082" s="349">
        <f>G2082-E2082</f>
        <v>0</v>
      </c>
      <c r="J2082" s="553"/>
      <c r="K2082" s="553"/>
      <c r="L2082" s="553"/>
    </row>
    <row r="2083" spans="1:12" ht="28.5">
      <c r="A2083" s="653"/>
      <c r="B2083" s="653"/>
      <c r="C2083" s="231">
        <v>5112</v>
      </c>
      <c r="D2083" s="16" t="s">
        <v>425</v>
      </c>
      <c r="E2083" s="553"/>
      <c r="F2083" s="553">
        <v>425488</v>
      </c>
      <c r="G2083" s="553">
        <v>106398.39999999999</v>
      </c>
      <c r="H2083" s="349"/>
      <c r="I2083" s="349"/>
      <c r="J2083" s="561"/>
      <c r="K2083" s="553"/>
      <c r="L2083" s="553"/>
    </row>
    <row r="2084" spans="1:12" ht="28.5">
      <c r="A2084" s="653"/>
      <c r="B2084" s="653"/>
      <c r="C2084" s="231" t="s">
        <v>426</v>
      </c>
      <c r="D2084" s="16" t="s">
        <v>421</v>
      </c>
      <c r="E2084" s="553"/>
      <c r="F2084" s="553"/>
      <c r="G2084" s="553"/>
      <c r="H2084" s="349"/>
      <c r="I2084" s="349"/>
      <c r="J2084" s="553"/>
      <c r="K2084" s="553"/>
      <c r="L2084" s="553"/>
    </row>
    <row r="2085" spans="1:12" ht="14.25">
      <c r="A2085" s="653"/>
      <c r="B2085" s="653"/>
      <c r="C2085" s="231">
        <v>5121</v>
      </c>
      <c r="D2085" s="218" t="s">
        <v>73</v>
      </c>
      <c r="E2085" s="553"/>
      <c r="F2085" s="553"/>
      <c r="G2085" s="553"/>
      <c r="H2085" s="349"/>
      <c r="I2085" s="349"/>
      <c r="J2085" s="562"/>
      <c r="K2085" s="553"/>
      <c r="L2085" s="553"/>
    </row>
    <row r="2086" spans="1:12" ht="14.25">
      <c r="A2086" s="653"/>
      <c r="B2086" s="653"/>
      <c r="C2086" s="208">
        <v>5122</v>
      </c>
      <c r="D2086" s="19" t="s">
        <v>74</v>
      </c>
      <c r="E2086" s="554"/>
      <c r="F2086" s="554"/>
      <c r="G2086" s="349"/>
      <c r="H2086" s="349"/>
      <c r="I2086" s="349"/>
      <c r="J2086" s="554"/>
      <c r="K2086" s="349"/>
      <c r="L2086" s="349"/>
    </row>
    <row r="2087" spans="1:12" ht="14.25">
      <c r="A2087" s="653"/>
      <c r="B2087" s="653"/>
      <c r="C2087" s="208">
        <v>5129</v>
      </c>
      <c r="D2087" s="19" t="s">
        <v>75</v>
      </c>
      <c r="E2087" s="554"/>
      <c r="F2087" s="554"/>
      <c r="G2087" s="349"/>
      <c r="H2087" s="349"/>
      <c r="I2087" s="349"/>
      <c r="J2087" s="554"/>
      <c r="K2087" s="349"/>
      <c r="L2087" s="349"/>
    </row>
    <row r="2088" spans="1:12" ht="14.25">
      <c r="A2088" s="653"/>
      <c r="B2088" s="653"/>
      <c r="C2088" s="208">
        <v>5132</v>
      </c>
      <c r="D2088" s="19" t="s">
        <v>76</v>
      </c>
      <c r="E2088" s="554"/>
      <c r="F2088" s="554"/>
      <c r="G2088" s="349"/>
      <c r="H2088" s="349"/>
      <c r="I2088" s="349"/>
      <c r="J2088" s="554"/>
      <c r="K2088" s="349"/>
      <c r="L2088" s="349"/>
    </row>
    <row r="2089" spans="1:12" ht="14.25">
      <c r="A2089" s="654"/>
      <c r="B2089" s="654"/>
      <c r="C2089" s="208" t="s">
        <v>427</v>
      </c>
      <c r="D2089" s="19" t="s">
        <v>428</v>
      </c>
      <c r="E2089" s="554">
        <v>5560</v>
      </c>
      <c r="F2089" s="554"/>
      <c r="G2089" s="349"/>
      <c r="H2089" s="349">
        <f t="shared" ref="H2089:H2094" si="143">+G2089-F2089</f>
        <v>0</v>
      </c>
      <c r="I2089" s="349">
        <f t="shared" ref="I2089:I2094" si="144">G2089-E2089</f>
        <v>-5560</v>
      </c>
      <c r="J2089" s="563"/>
      <c r="K2089" s="349"/>
      <c r="L2089" s="349"/>
    </row>
    <row r="2090" spans="1:12" ht="14.25">
      <c r="A2090" s="655" t="s">
        <v>420</v>
      </c>
      <c r="B2090" s="658" t="s">
        <v>529</v>
      </c>
      <c r="C2090" s="464"/>
      <c r="D2090" s="218" t="s">
        <v>232</v>
      </c>
      <c r="E2090" s="510"/>
      <c r="F2090" s="510"/>
      <c r="G2090" s="510"/>
      <c r="H2090" s="510">
        <f t="shared" si="143"/>
        <v>0</v>
      </c>
      <c r="I2090" s="510">
        <f t="shared" si="144"/>
        <v>0</v>
      </c>
      <c r="J2090" s="510"/>
      <c r="K2090" s="510"/>
      <c r="L2090" s="510"/>
    </row>
    <row r="2091" spans="1:12">
      <c r="A2091" s="656"/>
      <c r="B2091" s="659"/>
      <c r="C2091" s="560"/>
      <c r="D2091" s="219"/>
      <c r="E2091" s="509"/>
      <c r="F2091" s="509"/>
      <c r="G2091" s="509"/>
      <c r="H2091" s="509">
        <f t="shared" si="143"/>
        <v>0</v>
      </c>
      <c r="I2091" s="509">
        <f t="shared" si="144"/>
        <v>0</v>
      </c>
      <c r="J2091" s="509"/>
      <c r="K2091" s="509"/>
      <c r="L2091" s="509"/>
    </row>
    <row r="2092" spans="1:12" ht="28.5">
      <c r="A2092" s="656"/>
      <c r="B2092" s="659"/>
      <c r="C2092" s="560"/>
      <c r="D2092" s="220" t="s">
        <v>31</v>
      </c>
      <c r="E2092" s="509"/>
      <c r="F2092" s="509"/>
      <c r="G2092" s="509"/>
      <c r="H2092" s="509">
        <f t="shared" si="143"/>
        <v>0</v>
      </c>
      <c r="I2092" s="509">
        <f t="shared" si="144"/>
        <v>0</v>
      </c>
      <c r="J2092" s="509"/>
      <c r="K2092" s="509"/>
      <c r="L2092" s="509"/>
    </row>
    <row r="2093" spans="1:12">
      <c r="A2093" s="656"/>
      <c r="B2093" s="659"/>
      <c r="C2093" s="560"/>
      <c r="D2093" s="219"/>
      <c r="E2093" s="509"/>
      <c r="F2093" s="509"/>
      <c r="G2093" s="509"/>
      <c r="H2093" s="509">
        <f t="shared" si="143"/>
        <v>0</v>
      </c>
      <c r="I2093" s="509">
        <f t="shared" si="144"/>
        <v>0</v>
      </c>
      <c r="J2093" s="509"/>
      <c r="K2093" s="509"/>
      <c r="L2093" s="509"/>
    </row>
    <row r="2094" spans="1:12" ht="14.25">
      <c r="A2094" s="656"/>
      <c r="B2094" s="659"/>
      <c r="C2094" s="466"/>
      <c r="D2094" s="228" t="s">
        <v>32</v>
      </c>
      <c r="E2094" s="547">
        <f>+E2096+E2160</f>
        <v>0</v>
      </c>
      <c r="F2094" s="547">
        <f>+F2096+F2160</f>
        <v>20000</v>
      </c>
      <c r="G2094" s="547">
        <f>+G2096+G2160</f>
        <v>268500</v>
      </c>
      <c r="H2094" s="547">
        <f t="shared" si="143"/>
        <v>248500</v>
      </c>
      <c r="I2094" s="547">
        <f t="shared" si="144"/>
        <v>268500</v>
      </c>
      <c r="J2094" s="547"/>
      <c r="K2094" s="547">
        <f>+K2096+K2160</f>
        <v>0</v>
      </c>
      <c r="L2094" s="547">
        <f>+L2096+L2160</f>
        <v>0</v>
      </c>
    </row>
    <row r="2095" spans="1:12" ht="14.25">
      <c r="A2095" s="656"/>
      <c r="B2095" s="659"/>
      <c r="C2095" s="467"/>
      <c r="D2095" s="15" t="s">
        <v>330</v>
      </c>
      <c r="E2095" s="509"/>
      <c r="F2095" s="509"/>
      <c r="G2095" s="509"/>
      <c r="H2095" s="547"/>
      <c r="I2095" s="547"/>
      <c r="J2095" s="509"/>
      <c r="K2095" s="509"/>
      <c r="L2095" s="509"/>
    </row>
    <row r="2096" spans="1:12" ht="14.25">
      <c r="A2096" s="656"/>
      <c r="B2096" s="659"/>
      <c r="C2096" s="468"/>
      <c r="D2096" s="221" t="s">
        <v>35</v>
      </c>
      <c r="E2096" s="547">
        <f>E2098+SUM(E2104:E2159)-E2104-E2109-E2117-E2131-E2135-E2152</f>
        <v>0</v>
      </c>
      <c r="F2096" s="547">
        <f>F2098+SUM(F2104:F2159)-F2104-F2109-F2117-F2131-F2135-F2152</f>
        <v>0</v>
      </c>
      <c r="G2096" s="547">
        <f>G2098+SUM(G2104:G2159)-G2104-G2109-G2117-G2131-G2135-G2152</f>
        <v>0</v>
      </c>
      <c r="H2096" s="547">
        <f>+G2096-F2096</f>
        <v>0</v>
      </c>
      <c r="I2096" s="547">
        <f t="shared" ref="I2096:I2159" si="145">G2096-E2096</f>
        <v>0</v>
      </c>
      <c r="J2096" s="547"/>
      <c r="K2096" s="547">
        <f>K2098+SUM(K2104:K2159)-K2104-K2109-K2117-K2131-K2135-K2152</f>
        <v>0</v>
      </c>
      <c r="L2096" s="547">
        <f>L2098+SUM(L2104:L2159)-L2104-L2109-L2117-L2131-L2135-L2152</f>
        <v>0</v>
      </c>
    </row>
    <row r="2097" spans="1:12">
      <c r="A2097" s="656"/>
      <c r="B2097" s="659"/>
      <c r="C2097" s="464"/>
      <c r="D2097" s="219" t="s">
        <v>71</v>
      </c>
      <c r="E2097" s="510"/>
      <c r="F2097" s="510"/>
      <c r="G2097" s="509"/>
      <c r="H2097" s="509">
        <f t="shared" ref="H2097:H2169" si="146">+G2097-F2097</f>
        <v>0</v>
      </c>
      <c r="I2097" s="510">
        <f t="shared" si="145"/>
        <v>0</v>
      </c>
      <c r="J2097" s="510"/>
      <c r="K2097" s="510"/>
      <c r="L2097" s="510"/>
    </row>
    <row r="2098" spans="1:12" ht="14.25">
      <c r="A2098" s="656"/>
      <c r="B2098" s="659"/>
      <c r="C2098" s="469"/>
      <c r="D2098" s="426" t="s">
        <v>408</v>
      </c>
      <c r="E2098" s="548">
        <f>SUM(E2100:E2102)</f>
        <v>0</v>
      </c>
      <c r="F2098" s="548">
        <f>SUM(F2100:F2102)</f>
        <v>0</v>
      </c>
      <c r="G2098" s="548">
        <f>SUM(G2100:G2102)</f>
        <v>0</v>
      </c>
      <c r="H2098" s="548">
        <f t="shared" si="146"/>
        <v>0</v>
      </c>
      <c r="I2098" s="548">
        <f t="shared" si="145"/>
        <v>0</v>
      </c>
      <c r="J2098" s="548"/>
      <c r="K2098" s="548">
        <f>SUM(K2100:K2102)</f>
        <v>0</v>
      </c>
      <c r="L2098" s="548">
        <f>SUM(L2100:L2102)</f>
        <v>0</v>
      </c>
    </row>
    <row r="2099" spans="1:12">
      <c r="A2099" s="656"/>
      <c r="B2099" s="659"/>
      <c r="C2099" s="464"/>
      <c r="D2099" s="219" t="s">
        <v>71</v>
      </c>
      <c r="E2099" s="510"/>
      <c r="F2099" s="510"/>
      <c r="G2099" s="509"/>
      <c r="H2099" s="509">
        <f t="shared" si="146"/>
        <v>0</v>
      </c>
      <c r="I2099" s="510">
        <f t="shared" si="145"/>
        <v>0</v>
      </c>
      <c r="J2099" s="510"/>
      <c r="K2099" s="510"/>
      <c r="L2099" s="510"/>
    </row>
    <row r="2100" spans="1:12" ht="28.5">
      <c r="A2100" s="656"/>
      <c r="B2100" s="659"/>
      <c r="C2100" s="470" t="s">
        <v>224</v>
      </c>
      <c r="D2100" s="222" t="s">
        <v>36</v>
      </c>
      <c r="E2100" s="510"/>
      <c r="F2100" s="510"/>
      <c r="G2100" s="510"/>
      <c r="H2100" s="510">
        <f t="shared" si="146"/>
        <v>0</v>
      </c>
      <c r="I2100" s="510">
        <f t="shared" si="145"/>
        <v>0</v>
      </c>
      <c r="J2100" s="510"/>
      <c r="K2100" s="510"/>
      <c r="L2100" s="510"/>
    </row>
    <row r="2101" spans="1:12" ht="28.5">
      <c r="A2101" s="656"/>
      <c r="B2101" s="659"/>
      <c r="C2101" s="470" t="s">
        <v>225</v>
      </c>
      <c r="D2101" s="223" t="s">
        <v>37</v>
      </c>
      <c r="E2101" s="510"/>
      <c r="F2101" s="510"/>
      <c r="G2101" s="510"/>
      <c r="H2101" s="510">
        <f t="shared" si="146"/>
        <v>0</v>
      </c>
      <c r="I2101" s="510">
        <f t="shared" si="145"/>
        <v>0</v>
      </c>
      <c r="J2101" s="510"/>
      <c r="K2101" s="510"/>
      <c r="L2101" s="510"/>
    </row>
    <row r="2102" spans="1:12" ht="42.75">
      <c r="A2102" s="656"/>
      <c r="B2102" s="659"/>
      <c r="C2102" s="470" t="s">
        <v>226</v>
      </c>
      <c r="D2102" s="223" t="s">
        <v>38</v>
      </c>
      <c r="E2102" s="510"/>
      <c r="F2102" s="510"/>
      <c r="G2102" s="510"/>
      <c r="H2102" s="510">
        <f t="shared" si="146"/>
        <v>0</v>
      </c>
      <c r="I2102" s="510">
        <f t="shared" si="145"/>
        <v>0</v>
      </c>
      <c r="J2102" s="510"/>
      <c r="K2102" s="510"/>
      <c r="L2102" s="510"/>
    </row>
    <row r="2103" spans="1:12" ht="14.25">
      <c r="A2103" s="656"/>
      <c r="B2103" s="659"/>
      <c r="C2103" s="471"/>
      <c r="D2103" s="427"/>
      <c r="E2103" s="511"/>
      <c r="F2103" s="511"/>
      <c r="G2103" s="511"/>
      <c r="H2103" s="511">
        <f t="shared" si="146"/>
        <v>0</v>
      </c>
      <c r="I2103" s="511">
        <f t="shared" si="145"/>
        <v>0</v>
      </c>
      <c r="J2103" s="511"/>
      <c r="K2103" s="511"/>
      <c r="L2103" s="511"/>
    </row>
    <row r="2104" spans="1:12" ht="14.25">
      <c r="A2104" s="656"/>
      <c r="B2104" s="659"/>
      <c r="C2104" s="472">
        <v>4212</v>
      </c>
      <c r="D2104" s="426" t="s">
        <v>39</v>
      </c>
      <c r="E2104" s="548">
        <f>E2106+E2107+E2108</f>
        <v>0</v>
      </c>
      <c r="F2104" s="548">
        <f>F2106+F2107+F2108</f>
        <v>0</v>
      </c>
      <c r="G2104" s="548">
        <f>G2106+G2107+G2108</f>
        <v>0</v>
      </c>
      <c r="H2104" s="548">
        <f t="shared" si="146"/>
        <v>0</v>
      </c>
      <c r="I2104" s="548">
        <f t="shared" si="145"/>
        <v>0</v>
      </c>
      <c r="J2104" s="548"/>
      <c r="K2104" s="548">
        <f>K2106+K2107+K2108</f>
        <v>0</v>
      </c>
      <c r="L2104" s="548">
        <f>L2106+L2107+L2108</f>
        <v>0</v>
      </c>
    </row>
    <row r="2105" spans="1:12">
      <c r="A2105" s="656"/>
      <c r="B2105" s="659"/>
      <c r="C2105" s="470"/>
      <c r="D2105" s="219" t="s">
        <v>71</v>
      </c>
      <c r="E2105" s="508"/>
      <c r="F2105" s="508"/>
      <c r="G2105" s="508"/>
      <c r="H2105" s="508">
        <f t="shared" si="146"/>
        <v>0</v>
      </c>
      <c r="I2105" s="508">
        <f t="shared" si="145"/>
        <v>0</v>
      </c>
      <c r="J2105" s="508"/>
      <c r="K2105" s="508"/>
      <c r="L2105" s="508"/>
    </row>
    <row r="2106" spans="1:12">
      <c r="A2106" s="656"/>
      <c r="B2106" s="659"/>
      <c r="C2106" s="470"/>
      <c r="D2106" s="219" t="s">
        <v>39</v>
      </c>
      <c r="E2106" s="508"/>
      <c r="F2106" s="508"/>
      <c r="G2106" s="508"/>
      <c r="H2106" s="508">
        <f t="shared" si="146"/>
        <v>0</v>
      </c>
      <c r="I2106" s="508">
        <f t="shared" si="145"/>
        <v>0</v>
      </c>
      <c r="J2106" s="508"/>
      <c r="K2106" s="508"/>
      <c r="L2106" s="508"/>
    </row>
    <row r="2107" spans="1:12" ht="27">
      <c r="A2107" s="656"/>
      <c r="B2107" s="659"/>
      <c r="C2107" s="470"/>
      <c r="D2107" s="219" t="s">
        <v>233</v>
      </c>
      <c r="E2107" s="508"/>
      <c r="F2107" s="508"/>
      <c r="G2107" s="508"/>
      <c r="H2107" s="508">
        <f t="shared" si="146"/>
        <v>0</v>
      </c>
      <c r="I2107" s="508">
        <f t="shared" si="145"/>
        <v>0</v>
      </c>
      <c r="J2107" s="508"/>
      <c r="K2107" s="508"/>
      <c r="L2107" s="508"/>
    </row>
    <row r="2108" spans="1:12">
      <c r="A2108" s="656"/>
      <c r="B2108" s="659"/>
      <c r="C2108" s="470"/>
      <c r="D2108" s="219" t="s">
        <v>332</v>
      </c>
      <c r="E2108" s="508"/>
      <c r="F2108" s="508"/>
      <c r="G2108" s="508"/>
      <c r="H2108" s="508">
        <f t="shared" si="146"/>
        <v>0</v>
      </c>
      <c r="I2108" s="508">
        <f t="shared" si="145"/>
        <v>0</v>
      </c>
      <c r="J2108" s="508"/>
      <c r="K2108" s="508"/>
      <c r="L2108" s="508"/>
    </row>
    <row r="2109" spans="1:12" ht="14.25">
      <c r="A2109" s="656"/>
      <c r="B2109" s="659"/>
      <c r="C2109" s="472">
        <v>4213</v>
      </c>
      <c r="D2109" s="426" t="s">
        <v>40</v>
      </c>
      <c r="E2109" s="548">
        <f>E2111+E2112</f>
        <v>0</v>
      </c>
      <c r="F2109" s="548">
        <f>F2111+F2112</f>
        <v>0</v>
      </c>
      <c r="G2109" s="548">
        <f>G2111+G2112</f>
        <v>0</v>
      </c>
      <c r="H2109" s="548">
        <f t="shared" si="146"/>
        <v>0</v>
      </c>
      <c r="I2109" s="548">
        <f t="shared" si="145"/>
        <v>0</v>
      </c>
      <c r="J2109" s="548"/>
      <c r="K2109" s="548">
        <f>K2111+K2112</f>
        <v>0</v>
      </c>
      <c r="L2109" s="548">
        <f>L2111+L2112</f>
        <v>0</v>
      </c>
    </row>
    <row r="2110" spans="1:12">
      <c r="A2110" s="656"/>
      <c r="B2110" s="659"/>
      <c r="C2110" s="470"/>
      <c r="D2110" s="219" t="s">
        <v>71</v>
      </c>
      <c r="E2110" s="508"/>
      <c r="F2110" s="508"/>
      <c r="G2110" s="508"/>
      <c r="H2110" s="508">
        <f t="shared" si="146"/>
        <v>0</v>
      </c>
      <c r="I2110" s="508">
        <f t="shared" si="145"/>
        <v>0</v>
      </c>
      <c r="J2110" s="508"/>
      <c r="K2110" s="508"/>
      <c r="L2110" s="508"/>
    </row>
    <row r="2111" spans="1:12" ht="27">
      <c r="A2111" s="656"/>
      <c r="B2111" s="659"/>
      <c r="C2111" s="470"/>
      <c r="D2111" s="225" t="s">
        <v>41</v>
      </c>
      <c r="E2111" s="508"/>
      <c r="F2111" s="508"/>
      <c r="G2111" s="508"/>
      <c r="H2111" s="508">
        <f t="shared" si="146"/>
        <v>0</v>
      </c>
      <c r="I2111" s="508">
        <f t="shared" si="145"/>
        <v>0</v>
      </c>
      <c r="J2111" s="508"/>
      <c r="K2111" s="508"/>
      <c r="L2111" s="508"/>
    </row>
    <row r="2112" spans="1:12" ht="27">
      <c r="A2112" s="656"/>
      <c r="B2112" s="659"/>
      <c r="C2112" s="470"/>
      <c r="D2112" s="225" t="s">
        <v>227</v>
      </c>
      <c r="E2112" s="508"/>
      <c r="F2112" s="508"/>
      <c r="G2112" s="508"/>
      <c r="H2112" s="508">
        <f t="shared" si="146"/>
        <v>0</v>
      </c>
      <c r="I2112" s="508">
        <f t="shared" si="145"/>
        <v>0</v>
      </c>
      <c r="J2112" s="508"/>
      <c r="K2112" s="508"/>
      <c r="L2112" s="508"/>
    </row>
    <row r="2113" spans="1:12" ht="14.25">
      <c r="A2113" s="656"/>
      <c r="B2113" s="659"/>
      <c r="C2113" s="470">
        <v>4214</v>
      </c>
      <c r="D2113" s="224" t="s">
        <v>42</v>
      </c>
      <c r="E2113" s="508"/>
      <c r="F2113" s="508"/>
      <c r="G2113" s="508"/>
      <c r="H2113" s="508">
        <f t="shared" si="146"/>
        <v>0</v>
      </c>
      <c r="I2113" s="508">
        <f t="shared" si="145"/>
        <v>0</v>
      </c>
      <c r="J2113" s="508"/>
      <c r="K2113" s="508"/>
      <c r="L2113" s="508"/>
    </row>
    <row r="2114" spans="1:12" ht="14.25">
      <c r="A2114" s="656"/>
      <c r="B2114" s="659"/>
      <c r="C2114" s="470">
        <v>4215</v>
      </c>
      <c r="D2114" s="224" t="s">
        <v>43</v>
      </c>
      <c r="E2114" s="508"/>
      <c r="F2114" s="508"/>
      <c r="G2114" s="508"/>
      <c r="H2114" s="508">
        <f t="shared" si="146"/>
        <v>0</v>
      </c>
      <c r="I2114" s="508">
        <f t="shared" si="145"/>
        <v>0</v>
      </c>
      <c r="J2114" s="508"/>
      <c r="K2114" s="508"/>
      <c r="L2114" s="508"/>
    </row>
    <row r="2115" spans="1:12" ht="28.5">
      <c r="A2115" s="656"/>
      <c r="B2115" s="659"/>
      <c r="C2115" s="470">
        <v>4216</v>
      </c>
      <c r="D2115" s="224" t="s">
        <v>44</v>
      </c>
      <c r="E2115" s="508"/>
      <c r="F2115" s="508"/>
      <c r="G2115" s="508"/>
      <c r="H2115" s="508">
        <f t="shared" si="146"/>
        <v>0</v>
      </c>
      <c r="I2115" s="508">
        <f t="shared" si="145"/>
        <v>0</v>
      </c>
      <c r="J2115" s="508"/>
      <c r="K2115" s="508"/>
      <c r="L2115" s="508"/>
    </row>
    <row r="2116" spans="1:12" ht="14.25">
      <c r="A2116" s="656"/>
      <c r="B2116" s="659"/>
      <c r="C2116" s="470">
        <v>4217</v>
      </c>
      <c r="D2116" s="224" t="s">
        <v>45</v>
      </c>
      <c r="E2116" s="508"/>
      <c r="F2116" s="508"/>
      <c r="G2116" s="508"/>
      <c r="H2116" s="508">
        <f t="shared" si="146"/>
        <v>0</v>
      </c>
      <c r="I2116" s="508">
        <f t="shared" si="145"/>
        <v>0</v>
      </c>
      <c r="J2116" s="508"/>
      <c r="K2116" s="508"/>
      <c r="L2116" s="508"/>
    </row>
    <row r="2117" spans="1:12" ht="28.5">
      <c r="A2117" s="656"/>
      <c r="B2117" s="659"/>
      <c r="C2117" s="472"/>
      <c r="D2117" s="426" t="s">
        <v>356</v>
      </c>
      <c r="E2117" s="548">
        <f>E2119+E2120</f>
        <v>0</v>
      </c>
      <c r="F2117" s="548">
        <f>F2119+F2120</f>
        <v>0</v>
      </c>
      <c r="G2117" s="548">
        <f>G2119+G2120</f>
        <v>0</v>
      </c>
      <c r="H2117" s="548">
        <f t="shared" si="146"/>
        <v>0</v>
      </c>
      <c r="I2117" s="548">
        <f t="shared" si="145"/>
        <v>0</v>
      </c>
      <c r="J2117" s="548"/>
      <c r="K2117" s="548">
        <f>K2119+K2120</f>
        <v>0</v>
      </c>
      <c r="L2117" s="548">
        <f>L2119+L2120</f>
        <v>0</v>
      </c>
    </row>
    <row r="2118" spans="1:12">
      <c r="A2118" s="656"/>
      <c r="B2118" s="659"/>
      <c r="C2118" s="470"/>
      <c r="D2118" s="219" t="s">
        <v>71</v>
      </c>
      <c r="E2118" s="509"/>
      <c r="F2118" s="509"/>
      <c r="G2118" s="509"/>
      <c r="H2118" s="509">
        <f t="shared" si="146"/>
        <v>0</v>
      </c>
      <c r="I2118" s="509">
        <f t="shared" si="145"/>
        <v>0</v>
      </c>
      <c r="J2118" s="509"/>
      <c r="K2118" s="509"/>
      <c r="L2118" s="509"/>
    </row>
    <row r="2119" spans="1:12">
      <c r="A2119" s="656"/>
      <c r="B2119" s="659"/>
      <c r="C2119" s="470">
        <v>4221</v>
      </c>
      <c r="D2119" s="219" t="s">
        <v>46</v>
      </c>
      <c r="E2119" s="509"/>
      <c r="F2119" s="509"/>
      <c r="G2119" s="509"/>
      <c r="H2119" s="509">
        <f t="shared" si="146"/>
        <v>0</v>
      </c>
      <c r="I2119" s="509">
        <f t="shared" si="145"/>
        <v>0</v>
      </c>
      <c r="J2119" s="509"/>
      <c r="K2119" s="509"/>
      <c r="L2119" s="509"/>
    </row>
    <row r="2120" spans="1:12" ht="27">
      <c r="A2120" s="656"/>
      <c r="B2120" s="659"/>
      <c r="C2120" s="470">
        <v>4222</v>
      </c>
      <c r="D2120" s="219" t="s">
        <v>47</v>
      </c>
      <c r="E2120" s="509"/>
      <c r="F2120" s="509"/>
      <c r="G2120" s="509"/>
      <c r="H2120" s="509">
        <f t="shared" si="146"/>
        <v>0</v>
      </c>
      <c r="I2120" s="509">
        <f t="shared" si="145"/>
        <v>0</v>
      </c>
      <c r="J2120" s="509"/>
      <c r="K2120" s="509"/>
      <c r="L2120" s="509"/>
    </row>
    <row r="2121" spans="1:12" ht="14.25">
      <c r="A2121" s="656"/>
      <c r="B2121" s="659"/>
      <c r="C2121" s="470">
        <v>4231</v>
      </c>
      <c r="D2121" s="220" t="s">
        <v>48</v>
      </c>
      <c r="E2121" s="509"/>
      <c r="F2121" s="509"/>
      <c r="G2121" s="509"/>
      <c r="H2121" s="509">
        <f t="shared" si="146"/>
        <v>0</v>
      </c>
      <c r="I2121" s="509">
        <f t="shared" si="145"/>
        <v>0</v>
      </c>
      <c r="J2121" s="509"/>
      <c r="K2121" s="509"/>
      <c r="L2121" s="509"/>
    </row>
    <row r="2122" spans="1:12" ht="16.5">
      <c r="A2122" s="656"/>
      <c r="B2122" s="659"/>
      <c r="C2122" s="470">
        <v>4232</v>
      </c>
      <c r="D2122" s="220" t="s">
        <v>49</v>
      </c>
      <c r="E2122" s="509"/>
      <c r="F2122" s="509"/>
      <c r="G2122" s="509"/>
      <c r="H2122" s="509">
        <f t="shared" si="146"/>
        <v>0</v>
      </c>
      <c r="I2122" s="509">
        <f t="shared" si="145"/>
        <v>0</v>
      </c>
      <c r="J2122" s="549"/>
      <c r="K2122" s="509"/>
      <c r="L2122" s="509"/>
    </row>
    <row r="2123" spans="1:12" ht="28.5">
      <c r="A2123" s="656"/>
      <c r="B2123" s="659"/>
      <c r="C2123" s="470">
        <v>4233</v>
      </c>
      <c r="D2123" s="220" t="s">
        <v>322</v>
      </c>
      <c r="E2123" s="509"/>
      <c r="F2123" s="509"/>
      <c r="G2123" s="509"/>
      <c r="H2123" s="509">
        <f t="shared" si="146"/>
        <v>0</v>
      </c>
      <c r="I2123" s="509">
        <f t="shared" si="145"/>
        <v>0</v>
      </c>
      <c r="J2123" s="549"/>
      <c r="K2123" s="509"/>
      <c r="L2123" s="509"/>
    </row>
    <row r="2124" spans="1:12" ht="14.25">
      <c r="A2124" s="656"/>
      <c r="B2124" s="659"/>
      <c r="C2124" s="470">
        <v>4234</v>
      </c>
      <c r="D2124" s="220" t="s">
        <v>50</v>
      </c>
      <c r="E2124" s="508"/>
      <c r="F2124" s="508"/>
      <c r="G2124" s="508"/>
      <c r="H2124" s="508">
        <f t="shared" si="146"/>
        <v>0</v>
      </c>
      <c r="I2124" s="508">
        <f t="shared" si="145"/>
        <v>0</v>
      </c>
      <c r="J2124" s="508"/>
      <c r="K2124" s="508"/>
      <c r="L2124" s="508"/>
    </row>
    <row r="2125" spans="1:12" ht="14.25">
      <c r="A2125" s="656"/>
      <c r="B2125" s="659"/>
      <c r="C2125" s="470">
        <v>4235</v>
      </c>
      <c r="D2125" s="220" t="s">
        <v>51</v>
      </c>
      <c r="E2125" s="508"/>
      <c r="F2125" s="508"/>
      <c r="G2125" s="508"/>
      <c r="H2125" s="508">
        <f t="shared" si="146"/>
        <v>0</v>
      </c>
      <c r="I2125" s="508">
        <f t="shared" si="145"/>
        <v>0</v>
      </c>
      <c r="J2125" s="508"/>
      <c r="K2125" s="508"/>
      <c r="L2125" s="508"/>
    </row>
    <row r="2126" spans="1:12" ht="28.5">
      <c r="A2126" s="656"/>
      <c r="B2126" s="659"/>
      <c r="C2126" s="470">
        <v>4236</v>
      </c>
      <c r="D2126" s="220" t="s">
        <v>52</v>
      </c>
      <c r="E2126" s="508"/>
      <c r="F2126" s="508"/>
      <c r="G2126" s="508"/>
      <c r="H2126" s="508">
        <f t="shared" si="146"/>
        <v>0</v>
      </c>
      <c r="I2126" s="508">
        <f t="shared" si="145"/>
        <v>0</v>
      </c>
      <c r="J2126" s="508"/>
      <c r="K2126" s="508"/>
      <c r="L2126" s="508"/>
    </row>
    <row r="2127" spans="1:12" ht="14.25">
      <c r="A2127" s="656"/>
      <c r="B2127" s="659"/>
      <c r="C2127" s="470">
        <v>4237</v>
      </c>
      <c r="D2127" s="220" t="s">
        <v>53</v>
      </c>
      <c r="E2127" s="508"/>
      <c r="F2127" s="508"/>
      <c r="G2127" s="508"/>
      <c r="H2127" s="508">
        <f t="shared" si="146"/>
        <v>0</v>
      </c>
      <c r="I2127" s="508">
        <f t="shared" si="145"/>
        <v>0</v>
      </c>
      <c r="J2127" s="508"/>
      <c r="K2127" s="508"/>
      <c r="L2127" s="508"/>
    </row>
    <row r="2128" spans="1:12" ht="28.5">
      <c r="A2128" s="656"/>
      <c r="B2128" s="659"/>
      <c r="C2128" s="470">
        <v>4239</v>
      </c>
      <c r="D2128" s="218" t="s">
        <v>54</v>
      </c>
      <c r="E2128" s="510"/>
      <c r="F2128" s="510"/>
      <c r="G2128" s="510"/>
      <c r="H2128" s="510">
        <f t="shared" si="146"/>
        <v>0</v>
      </c>
      <c r="I2128" s="510">
        <f t="shared" si="145"/>
        <v>0</v>
      </c>
      <c r="J2128" s="510"/>
      <c r="K2128" s="510"/>
      <c r="L2128" s="510"/>
    </row>
    <row r="2129" spans="1:12" ht="14.25">
      <c r="A2129" s="656"/>
      <c r="B2129" s="659"/>
      <c r="C2129" s="470">
        <v>4241</v>
      </c>
      <c r="D2129" s="220" t="s">
        <v>55</v>
      </c>
      <c r="E2129" s="508"/>
      <c r="F2129" s="508"/>
      <c r="G2129" s="508"/>
      <c r="H2129" s="508">
        <f t="shared" si="146"/>
        <v>0</v>
      </c>
      <c r="I2129" s="508">
        <f t="shared" si="145"/>
        <v>0</v>
      </c>
      <c r="J2129" s="508"/>
      <c r="K2129" s="508"/>
      <c r="L2129" s="508"/>
    </row>
    <row r="2130" spans="1:12" ht="28.5">
      <c r="A2130" s="656"/>
      <c r="B2130" s="659"/>
      <c r="C2130" s="470">
        <v>4251</v>
      </c>
      <c r="D2130" s="218" t="s">
        <v>56</v>
      </c>
      <c r="E2130" s="510"/>
      <c r="F2130" s="510"/>
      <c r="G2130" s="510"/>
      <c r="H2130" s="510">
        <f t="shared" si="146"/>
        <v>0</v>
      </c>
      <c r="I2130" s="510">
        <f t="shared" si="145"/>
        <v>0</v>
      </c>
      <c r="J2130" s="510"/>
      <c r="K2130" s="510"/>
      <c r="L2130" s="510"/>
    </row>
    <row r="2131" spans="1:12" ht="28.5">
      <c r="A2131" s="656"/>
      <c r="B2131" s="659"/>
      <c r="C2131" s="472">
        <v>4252</v>
      </c>
      <c r="D2131" s="426" t="s">
        <v>57</v>
      </c>
      <c r="E2131" s="548">
        <f>E2133+E2134</f>
        <v>0</v>
      </c>
      <c r="F2131" s="548">
        <f>F2133+F2134</f>
        <v>0</v>
      </c>
      <c r="G2131" s="548">
        <f>G2133+G2134</f>
        <v>0</v>
      </c>
      <c r="H2131" s="548">
        <f t="shared" si="146"/>
        <v>0</v>
      </c>
      <c r="I2131" s="548">
        <f t="shared" si="145"/>
        <v>0</v>
      </c>
      <c r="J2131" s="548"/>
      <c r="K2131" s="548">
        <f>K2133+K2134</f>
        <v>0</v>
      </c>
      <c r="L2131" s="548">
        <f>L2133+L2134</f>
        <v>0</v>
      </c>
    </row>
    <row r="2132" spans="1:12">
      <c r="A2132" s="656"/>
      <c r="B2132" s="659"/>
      <c r="C2132" s="470"/>
      <c r="D2132" s="219" t="s">
        <v>71</v>
      </c>
      <c r="E2132" s="510"/>
      <c r="F2132" s="510"/>
      <c r="G2132" s="510"/>
      <c r="H2132" s="510">
        <f t="shared" si="146"/>
        <v>0</v>
      </c>
      <c r="I2132" s="510">
        <f t="shared" si="145"/>
        <v>0</v>
      </c>
      <c r="J2132" s="510"/>
      <c r="K2132" s="510"/>
      <c r="L2132" s="510"/>
    </row>
    <row r="2133" spans="1:12" ht="27">
      <c r="A2133" s="656"/>
      <c r="B2133" s="659"/>
      <c r="C2133" s="470"/>
      <c r="D2133" s="226" t="s">
        <v>58</v>
      </c>
      <c r="E2133" s="510"/>
      <c r="F2133" s="510"/>
      <c r="G2133" s="510"/>
      <c r="H2133" s="510">
        <f t="shared" si="146"/>
        <v>0</v>
      </c>
      <c r="I2133" s="510">
        <f t="shared" si="145"/>
        <v>0</v>
      </c>
      <c r="J2133" s="510"/>
      <c r="K2133" s="510"/>
      <c r="L2133" s="510"/>
    </row>
    <row r="2134" spans="1:12" ht="27">
      <c r="A2134" s="656"/>
      <c r="B2134" s="659"/>
      <c r="C2134" s="470"/>
      <c r="D2134" s="226" t="s">
        <v>59</v>
      </c>
      <c r="E2134" s="510"/>
      <c r="F2134" s="510"/>
      <c r="G2134" s="510"/>
      <c r="H2134" s="510">
        <f t="shared" si="146"/>
        <v>0</v>
      </c>
      <c r="I2134" s="510">
        <f t="shared" si="145"/>
        <v>0</v>
      </c>
      <c r="J2134" s="510"/>
      <c r="K2134" s="510"/>
      <c r="L2134" s="510"/>
    </row>
    <row r="2135" spans="1:12" ht="14.25">
      <c r="A2135" s="656"/>
      <c r="B2135" s="659"/>
      <c r="C2135" s="472">
        <v>4261</v>
      </c>
      <c r="D2135" s="426" t="s">
        <v>60</v>
      </c>
      <c r="E2135" s="548">
        <f>E2137+E2138</f>
        <v>0</v>
      </c>
      <c r="F2135" s="548">
        <f>F2137+F2138</f>
        <v>0</v>
      </c>
      <c r="G2135" s="548">
        <f>G2137+G2138</f>
        <v>0</v>
      </c>
      <c r="H2135" s="548">
        <f t="shared" si="146"/>
        <v>0</v>
      </c>
      <c r="I2135" s="548">
        <f t="shared" si="145"/>
        <v>0</v>
      </c>
      <c r="J2135" s="548"/>
      <c r="K2135" s="548">
        <f>K2137+K2138</f>
        <v>0</v>
      </c>
      <c r="L2135" s="548">
        <f>L2137+L2138</f>
        <v>0</v>
      </c>
    </row>
    <row r="2136" spans="1:12">
      <c r="A2136" s="656"/>
      <c r="B2136" s="659"/>
      <c r="C2136" s="470"/>
      <c r="D2136" s="219" t="s">
        <v>71</v>
      </c>
      <c r="E2136" s="508"/>
      <c r="F2136" s="508"/>
      <c r="G2136" s="508"/>
      <c r="H2136" s="508">
        <f t="shared" si="146"/>
        <v>0</v>
      </c>
      <c r="I2136" s="508">
        <f t="shared" si="145"/>
        <v>0</v>
      </c>
      <c r="J2136" s="508"/>
      <c r="K2136" s="508"/>
      <c r="L2136" s="508"/>
    </row>
    <row r="2137" spans="1:12">
      <c r="A2137" s="656"/>
      <c r="B2137" s="659"/>
      <c r="C2137" s="470"/>
      <c r="D2137" s="219" t="s">
        <v>61</v>
      </c>
      <c r="E2137" s="508"/>
      <c r="F2137" s="508"/>
      <c r="G2137" s="508"/>
      <c r="H2137" s="508">
        <f t="shared" si="146"/>
        <v>0</v>
      </c>
      <c r="I2137" s="508">
        <f t="shared" si="145"/>
        <v>0</v>
      </c>
      <c r="J2137" s="508"/>
      <c r="K2137" s="508"/>
      <c r="L2137" s="508"/>
    </row>
    <row r="2138" spans="1:12">
      <c r="A2138" s="656"/>
      <c r="B2138" s="659"/>
      <c r="C2138" s="470"/>
      <c r="D2138" s="219" t="s">
        <v>62</v>
      </c>
      <c r="E2138" s="508"/>
      <c r="F2138" s="508"/>
      <c r="G2138" s="508"/>
      <c r="H2138" s="508">
        <f t="shared" si="146"/>
        <v>0</v>
      </c>
      <c r="I2138" s="508">
        <f t="shared" si="145"/>
        <v>0</v>
      </c>
      <c r="J2138" s="508"/>
      <c r="K2138" s="508"/>
      <c r="L2138" s="508"/>
    </row>
    <row r="2139" spans="1:12" ht="14.25">
      <c r="A2139" s="656"/>
      <c r="B2139" s="659"/>
      <c r="C2139" s="470">
        <v>4262</v>
      </c>
      <c r="D2139" s="220" t="s">
        <v>288</v>
      </c>
      <c r="E2139" s="508"/>
      <c r="F2139" s="508"/>
      <c r="G2139" s="508"/>
      <c r="H2139" s="508">
        <f t="shared" si="146"/>
        <v>0</v>
      </c>
      <c r="I2139" s="508">
        <f t="shared" si="145"/>
        <v>0</v>
      </c>
      <c r="J2139" s="508"/>
      <c r="K2139" s="508"/>
      <c r="L2139" s="508"/>
    </row>
    <row r="2140" spans="1:12" ht="14.25">
      <c r="A2140" s="656"/>
      <c r="B2140" s="659"/>
      <c r="C2140" s="470">
        <v>4264</v>
      </c>
      <c r="D2140" s="220" t="s">
        <v>287</v>
      </c>
      <c r="E2140" s="508"/>
      <c r="F2140" s="508"/>
      <c r="G2140" s="508"/>
      <c r="H2140" s="508">
        <f t="shared" si="146"/>
        <v>0</v>
      </c>
      <c r="I2140" s="508">
        <f t="shared" si="145"/>
        <v>0</v>
      </c>
      <c r="J2140" s="508"/>
      <c r="K2140" s="508"/>
      <c r="L2140" s="508"/>
    </row>
    <row r="2141" spans="1:12" ht="28.5">
      <c r="A2141" s="656"/>
      <c r="B2141" s="659"/>
      <c r="C2141" s="473">
        <v>4266</v>
      </c>
      <c r="D2141" s="454" t="s">
        <v>363</v>
      </c>
      <c r="E2141" s="508"/>
      <c r="F2141" s="508"/>
      <c r="G2141" s="508"/>
      <c r="H2141" s="508">
        <f t="shared" si="146"/>
        <v>0</v>
      </c>
      <c r="I2141" s="508">
        <f t="shared" si="145"/>
        <v>0</v>
      </c>
      <c r="J2141" s="508"/>
      <c r="K2141" s="508"/>
      <c r="L2141" s="508"/>
    </row>
    <row r="2142" spans="1:12" ht="28.5">
      <c r="A2142" s="656"/>
      <c r="B2142" s="659"/>
      <c r="C2142" s="470">
        <v>4267</v>
      </c>
      <c r="D2142" s="220" t="s">
        <v>289</v>
      </c>
      <c r="E2142" s="508"/>
      <c r="F2142" s="508"/>
      <c r="G2142" s="508"/>
      <c r="H2142" s="508">
        <f t="shared" si="146"/>
        <v>0</v>
      </c>
      <c r="I2142" s="508">
        <f t="shared" si="145"/>
        <v>0</v>
      </c>
      <c r="J2142" s="508"/>
      <c r="K2142" s="508"/>
      <c r="L2142" s="508"/>
    </row>
    <row r="2143" spans="1:12" ht="14.25">
      <c r="A2143" s="656"/>
      <c r="B2143" s="659"/>
      <c r="C2143" s="470">
        <v>4269</v>
      </c>
      <c r="D2143" s="220" t="s">
        <v>63</v>
      </c>
      <c r="E2143" s="508"/>
      <c r="F2143" s="508"/>
      <c r="G2143" s="508"/>
      <c r="H2143" s="508">
        <f t="shared" si="146"/>
        <v>0</v>
      </c>
      <c r="I2143" s="508">
        <f t="shared" si="145"/>
        <v>0</v>
      </c>
      <c r="J2143" s="508"/>
      <c r="K2143" s="508"/>
      <c r="L2143" s="508"/>
    </row>
    <row r="2144" spans="1:12" ht="42.75">
      <c r="A2144" s="656"/>
      <c r="B2144" s="659"/>
      <c r="C2144" s="470">
        <v>4511</v>
      </c>
      <c r="D2144" s="218" t="s">
        <v>64</v>
      </c>
      <c r="E2144" s="508"/>
      <c r="F2144" s="508"/>
      <c r="G2144" s="508"/>
      <c r="H2144" s="508">
        <f t="shared" si="146"/>
        <v>0</v>
      </c>
      <c r="I2144" s="508">
        <f t="shared" si="145"/>
        <v>0</v>
      </c>
      <c r="J2144" s="508"/>
      <c r="K2144" s="508"/>
      <c r="L2144" s="508"/>
    </row>
    <row r="2145" spans="1:12" ht="42.75">
      <c r="A2145" s="656"/>
      <c r="B2145" s="659"/>
      <c r="C2145" s="470">
        <v>4621</v>
      </c>
      <c r="D2145" s="218" t="s">
        <v>65</v>
      </c>
      <c r="E2145" s="508"/>
      <c r="F2145" s="508"/>
      <c r="G2145" s="508"/>
      <c r="H2145" s="508">
        <f t="shared" si="146"/>
        <v>0</v>
      </c>
      <c r="I2145" s="508">
        <f t="shared" si="145"/>
        <v>0</v>
      </c>
      <c r="J2145" s="550"/>
      <c r="K2145" s="508"/>
      <c r="L2145" s="508"/>
    </row>
    <row r="2146" spans="1:12" ht="42.75">
      <c r="A2146" s="656"/>
      <c r="B2146" s="659"/>
      <c r="C2146" s="470">
        <v>4631</v>
      </c>
      <c r="D2146" s="218" t="s">
        <v>321</v>
      </c>
      <c r="E2146" s="508"/>
      <c r="F2146" s="508"/>
      <c r="G2146" s="508"/>
      <c r="H2146" s="508">
        <f t="shared" si="146"/>
        <v>0</v>
      </c>
      <c r="I2146" s="508">
        <f t="shared" si="145"/>
        <v>0</v>
      </c>
      <c r="J2146" s="550"/>
      <c r="K2146" s="508"/>
      <c r="L2146" s="508"/>
    </row>
    <row r="2147" spans="1:12" ht="28.5">
      <c r="A2147" s="656"/>
      <c r="B2147" s="659"/>
      <c r="C2147" s="470">
        <v>4632</v>
      </c>
      <c r="D2147" s="218" t="s">
        <v>231</v>
      </c>
      <c r="E2147" s="508"/>
      <c r="F2147" s="508"/>
      <c r="G2147" s="508"/>
      <c r="H2147" s="508">
        <f t="shared" si="146"/>
        <v>0</v>
      </c>
      <c r="I2147" s="508">
        <f t="shared" si="145"/>
        <v>0</v>
      </c>
      <c r="J2147" s="508"/>
      <c r="K2147" s="508"/>
      <c r="L2147" s="508"/>
    </row>
    <row r="2148" spans="1:12" ht="57">
      <c r="A2148" s="656"/>
      <c r="B2148" s="659"/>
      <c r="C2148" s="473">
        <v>4638</v>
      </c>
      <c r="D2148" s="454" t="s">
        <v>364</v>
      </c>
      <c r="E2148" s="508"/>
      <c r="F2148" s="508"/>
      <c r="G2148" s="508"/>
      <c r="H2148" s="508">
        <f t="shared" si="146"/>
        <v>0</v>
      </c>
      <c r="I2148" s="508">
        <f t="shared" si="145"/>
        <v>0</v>
      </c>
      <c r="J2148" s="508"/>
      <c r="K2148" s="508"/>
      <c r="L2148" s="508"/>
    </row>
    <row r="2149" spans="1:12" ht="14.25">
      <c r="A2149" s="656"/>
      <c r="B2149" s="659"/>
      <c r="C2149" s="470" t="s">
        <v>327</v>
      </c>
      <c r="D2149" s="218" t="s">
        <v>328</v>
      </c>
      <c r="E2149" s="508"/>
      <c r="F2149" s="508"/>
      <c r="G2149" s="508"/>
      <c r="H2149" s="508">
        <f t="shared" si="146"/>
        <v>0</v>
      </c>
      <c r="I2149" s="508">
        <f t="shared" si="145"/>
        <v>0</v>
      </c>
      <c r="J2149" s="508"/>
      <c r="K2149" s="508"/>
      <c r="L2149" s="508"/>
    </row>
    <row r="2150" spans="1:12" ht="14.25">
      <c r="A2150" s="656"/>
      <c r="B2150" s="659"/>
      <c r="C2150" s="470">
        <v>4729</v>
      </c>
      <c r="D2150" s="220" t="s">
        <v>66</v>
      </c>
      <c r="E2150" s="551"/>
      <c r="F2150" s="551"/>
      <c r="G2150" s="508"/>
      <c r="H2150" s="508">
        <f t="shared" si="146"/>
        <v>0</v>
      </c>
      <c r="I2150" s="508">
        <f t="shared" si="145"/>
        <v>0</v>
      </c>
      <c r="J2150" s="551"/>
      <c r="K2150" s="551"/>
      <c r="L2150" s="551"/>
    </row>
    <row r="2151" spans="1:12" ht="14.25">
      <c r="A2151" s="656"/>
      <c r="B2151" s="659"/>
      <c r="C2151" s="470">
        <v>4822</v>
      </c>
      <c r="D2151" s="220" t="s">
        <v>67</v>
      </c>
      <c r="E2151" s="551"/>
      <c r="F2151" s="551"/>
      <c r="G2151" s="508"/>
      <c r="H2151" s="508">
        <f t="shared" si="146"/>
        <v>0</v>
      </c>
      <c r="I2151" s="508">
        <f t="shared" si="145"/>
        <v>0</v>
      </c>
      <c r="J2151" s="551"/>
      <c r="K2151" s="551"/>
      <c r="L2151" s="551"/>
    </row>
    <row r="2152" spans="1:12" ht="14.25">
      <c r="A2152" s="656"/>
      <c r="B2152" s="659"/>
      <c r="C2152" s="472">
        <v>4823</v>
      </c>
      <c r="D2152" s="426" t="s">
        <v>68</v>
      </c>
      <c r="E2152" s="548">
        <f>E2154+E2155+E2156</f>
        <v>0</v>
      </c>
      <c r="F2152" s="548">
        <f>F2154+F2155+F2156</f>
        <v>0</v>
      </c>
      <c r="G2152" s="548">
        <f>G2154+G2155+G2156</f>
        <v>0</v>
      </c>
      <c r="H2152" s="548">
        <f t="shared" si="146"/>
        <v>0</v>
      </c>
      <c r="I2152" s="548">
        <f t="shared" si="145"/>
        <v>0</v>
      </c>
      <c r="J2152" s="548"/>
      <c r="K2152" s="548">
        <f>K2154+K2155+K2156</f>
        <v>0</v>
      </c>
      <c r="L2152" s="548">
        <f>L2154+L2155+L2156</f>
        <v>0</v>
      </c>
    </row>
    <row r="2153" spans="1:12" ht="14.25">
      <c r="A2153" s="656"/>
      <c r="B2153" s="659"/>
      <c r="C2153" s="470"/>
      <c r="D2153" s="219" t="s">
        <v>71</v>
      </c>
      <c r="E2153" s="551"/>
      <c r="F2153" s="551"/>
      <c r="G2153" s="508"/>
      <c r="H2153" s="508">
        <f t="shared" si="146"/>
        <v>0</v>
      </c>
      <c r="I2153" s="508">
        <f t="shared" si="145"/>
        <v>0</v>
      </c>
      <c r="J2153" s="551"/>
      <c r="K2153" s="551"/>
      <c r="L2153" s="551"/>
    </row>
    <row r="2154" spans="1:12" ht="27">
      <c r="A2154" s="656"/>
      <c r="B2154" s="659"/>
      <c r="C2154" s="470"/>
      <c r="D2154" s="219" t="s">
        <v>230</v>
      </c>
      <c r="E2154" s="551"/>
      <c r="F2154" s="551"/>
      <c r="G2154" s="508"/>
      <c r="H2154" s="508">
        <f t="shared" si="146"/>
        <v>0</v>
      </c>
      <c r="I2154" s="508">
        <f t="shared" si="145"/>
        <v>0</v>
      </c>
      <c r="J2154" s="551"/>
      <c r="K2154" s="551"/>
      <c r="L2154" s="551"/>
    </row>
    <row r="2155" spans="1:12" ht="14.25">
      <c r="A2155" s="656"/>
      <c r="B2155" s="659"/>
      <c r="C2155" s="470"/>
      <c r="D2155" s="219" t="s">
        <v>228</v>
      </c>
      <c r="E2155" s="551"/>
      <c r="F2155" s="551"/>
      <c r="G2155" s="508"/>
      <c r="H2155" s="508">
        <f t="shared" si="146"/>
        <v>0</v>
      </c>
      <c r="I2155" s="508">
        <f t="shared" si="145"/>
        <v>0</v>
      </c>
      <c r="J2155" s="551"/>
      <c r="K2155" s="551"/>
      <c r="L2155" s="551"/>
    </row>
    <row r="2156" spans="1:12" ht="14.25">
      <c r="A2156" s="656"/>
      <c r="B2156" s="659"/>
      <c r="C2156" s="470"/>
      <c r="D2156" s="219" t="s">
        <v>229</v>
      </c>
      <c r="E2156" s="551"/>
      <c r="F2156" s="551"/>
      <c r="G2156" s="508"/>
      <c r="H2156" s="508">
        <f t="shared" si="146"/>
        <v>0</v>
      </c>
      <c r="I2156" s="508">
        <f t="shared" si="145"/>
        <v>0</v>
      </c>
      <c r="J2156" s="551"/>
      <c r="K2156" s="551"/>
      <c r="L2156" s="551"/>
    </row>
    <row r="2157" spans="1:12" ht="42.75">
      <c r="A2157" s="656"/>
      <c r="B2157" s="659"/>
      <c r="C2157" s="473" t="s">
        <v>362</v>
      </c>
      <c r="D2157" s="454" t="s">
        <v>384</v>
      </c>
      <c r="E2157" s="551"/>
      <c r="F2157" s="551"/>
      <c r="G2157" s="508"/>
      <c r="H2157" s="508">
        <f t="shared" si="146"/>
        <v>0</v>
      </c>
      <c r="I2157" s="508">
        <f t="shared" si="145"/>
        <v>0</v>
      </c>
      <c r="J2157" s="551"/>
      <c r="K2157" s="551"/>
      <c r="L2157" s="551"/>
    </row>
    <row r="2158" spans="1:12" ht="14.25">
      <c r="A2158" s="656"/>
      <c r="B2158" s="659"/>
      <c r="C2158" s="470">
        <v>4861</v>
      </c>
      <c r="D2158" s="220" t="s">
        <v>69</v>
      </c>
      <c r="E2158" s="551"/>
      <c r="F2158" s="551"/>
      <c r="G2158" s="508"/>
      <c r="H2158" s="508">
        <f t="shared" si="146"/>
        <v>0</v>
      </c>
      <c r="I2158" s="508">
        <f t="shared" si="145"/>
        <v>0</v>
      </c>
      <c r="J2158" s="551"/>
      <c r="K2158" s="551"/>
      <c r="L2158" s="551"/>
    </row>
    <row r="2159" spans="1:12" ht="14.25">
      <c r="A2159" s="657"/>
      <c r="B2159" s="660"/>
      <c r="C2159" s="470">
        <v>4891</v>
      </c>
      <c r="D2159" s="220" t="s">
        <v>70</v>
      </c>
      <c r="E2159" s="508"/>
      <c r="F2159" s="508"/>
      <c r="G2159" s="508"/>
      <c r="H2159" s="508">
        <f t="shared" si="146"/>
        <v>0</v>
      </c>
      <c r="I2159" s="508">
        <f t="shared" si="145"/>
        <v>0</v>
      </c>
      <c r="J2159" s="508"/>
      <c r="K2159" s="508"/>
      <c r="L2159" s="508"/>
    </row>
    <row r="2160" spans="1:12" ht="28.5">
      <c r="A2160" s="651" t="s">
        <v>378</v>
      </c>
      <c r="B2160" s="651"/>
      <c r="C2160" s="230"/>
      <c r="D2160" s="34" t="s">
        <v>72</v>
      </c>
      <c r="E2160" s="552">
        <f>SUM(E2162:E2169)</f>
        <v>0</v>
      </c>
      <c r="F2160" s="552">
        <f>SUM(F2162:F2169)</f>
        <v>20000</v>
      </c>
      <c r="G2160" s="552">
        <f>SUM(G2162:G2169)</f>
        <v>268500</v>
      </c>
      <c r="H2160" s="552">
        <f t="shared" si="146"/>
        <v>248500</v>
      </c>
      <c r="I2160" s="552">
        <f>+I2166+I2167+I2168+I2169+I2165+I2164+I2163+I2162+I2161</f>
        <v>0</v>
      </c>
      <c r="J2160" s="552">
        <f>+J2166+J2167+J2168+J2169</f>
        <v>0</v>
      </c>
      <c r="K2160" s="552">
        <f>SUM(K2162:K2169)</f>
        <v>0</v>
      </c>
      <c r="L2160" s="552">
        <f>SUM(L2162:L2169)</f>
        <v>0</v>
      </c>
    </row>
    <row r="2161" spans="1:12" ht="40.5">
      <c r="A2161" s="559" t="s">
        <v>379</v>
      </c>
      <c r="B2161" s="597" t="s">
        <v>380</v>
      </c>
      <c r="C2161" s="231"/>
      <c r="D2161" s="15" t="s">
        <v>71</v>
      </c>
      <c r="E2161" s="553"/>
      <c r="F2161" s="553"/>
      <c r="G2161" s="553"/>
      <c r="H2161" s="553">
        <f t="shared" si="146"/>
        <v>0</v>
      </c>
      <c r="I2161" s="349">
        <f>G2161-E2161</f>
        <v>0</v>
      </c>
      <c r="J2161" s="553"/>
      <c r="K2161" s="553"/>
      <c r="L2161" s="553"/>
    </row>
    <row r="2162" spans="1:12" ht="28.5">
      <c r="A2162" s="652">
        <v>1080</v>
      </c>
      <c r="B2162" s="652">
        <v>31003</v>
      </c>
      <c r="C2162" s="231">
        <v>5111</v>
      </c>
      <c r="D2162" s="16" t="s">
        <v>424</v>
      </c>
      <c r="E2162" s="553"/>
      <c r="F2162" s="553"/>
      <c r="G2162" s="553"/>
      <c r="H2162" s="349">
        <f t="shared" si="146"/>
        <v>0</v>
      </c>
      <c r="I2162" s="349">
        <f>G2162-E2162</f>
        <v>0</v>
      </c>
      <c r="J2162" s="553"/>
      <c r="K2162" s="553"/>
      <c r="L2162" s="553"/>
    </row>
    <row r="2163" spans="1:12" ht="28.5">
      <c r="A2163" s="653"/>
      <c r="B2163" s="653"/>
      <c r="C2163" s="231">
        <v>5112</v>
      </c>
      <c r="D2163" s="16" t="s">
        <v>425</v>
      </c>
      <c r="E2163" s="553"/>
      <c r="F2163" s="553"/>
      <c r="G2163" s="553"/>
      <c r="H2163" s="349"/>
      <c r="I2163" s="349"/>
      <c r="J2163" s="561"/>
      <c r="K2163" s="553"/>
      <c r="L2163" s="553"/>
    </row>
    <row r="2164" spans="1:12" ht="28.5">
      <c r="A2164" s="653"/>
      <c r="B2164" s="653"/>
      <c r="C2164" s="231" t="s">
        <v>426</v>
      </c>
      <c r="D2164" s="16" t="s">
        <v>421</v>
      </c>
      <c r="E2164" s="553"/>
      <c r="F2164" s="553"/>
      <c r="G2164" s="553"/>
      <c r="H2164" s="349"/>
      <c r="I2164" s="349"/>
      <c r="J2164" s="553"/>
      <c r="K2164" s="553"/>
      <c r="L2164" s="553"/>
    </row>
    <row r="2165" spans="1:12" ht="14.25">
      <c r="A2165" s="653"/>
      <c r="B2165" s="653"/>
      <c r="C2165" s="231">
        <v>5121</v>
      </c>
      <c r="D2165" s="218" t="s">
        <v>73</v>
      </c>
      <c r="E2165" s="553"/>
      <c r="F2165" s="553">
        <v>20000</v>
      </c>
      <c r="G2165" s="553">
        <v>268500</v>
      </c>
      <c r="H2165" s="349"/>
      <c r="I2165" s="349"/>
      <c r="J2165" s="562"/>
      <c r="K2165" s="553"/>
      <c r="L2165" s="553"/>
    </row>
    <row r="2166" spans="1:12" ht="14.25">
      <c r="A2166" s="653"/>
      <c r="B2166" s="653"/>
      <c r="C2166" s="208">
        <v>5122</v>
      </c>
      <c r="D2166" s="19" t="s">
        <v>74</v>
      </c>
      <c r="E2166" s="554"/>
      <c r="F2166" s="554"/>
      <c r="G2166" s="349"/>
      <c r="H2166" s="349"/>
      <c r="I2166" s="349"/>
      <c r="J2166" s="554"/>
      <c r="K2166" s="349"/>
      <c r="L2166" s="349"/>
    </row>
    <row r="2167" spans="1:12" ht="14.25">
      <c r="A2167" s="653"/>
      <c r="B2167" s="653"/>
      <c r="C2167" s="208">
        <v>5129</v>
      </c>
      <c r="D2167" s="19" t="s">
        <v>75</v>
      </c>
      <c r="E2167" s="554"/>
      <c r="F2167" s="554"/>
      <c r="G2167" s="349"/>
      <c r="H2167" s="349"/>
      <c r="I2167" s="349"/>
      <c r="J2167" s="554"/>
      <c r="K2167" s="349"/>
      <c r="L2167" s="349"/>
    </row>
    <row r="2168" spans="1:12" ht="14.25">
      <c r="A2168" s="653"/>
      <c r="B2168" s="653"/>
      <c r="C2168" s="208">
        <v>5132</v>
      </c>
      <c r="D2168" s="19" t="s">
        <v>76</v>
      </c>
      <c r="E2168" s="554"/>
      <c r="F2168" s="554"/>
      <c r="G2168" s="349"/>
      <c r="H2168" s="349"/>
      <c r="I2168" s="349"/>
      <c r="J2168" s="554"/>
      <c r="K2168" s="349"/>
      <c r="L2168" s="349"/>
    </row>
    <row r="2169" spans="1:12" ht="14.25">
      <c r="A2169" s="654"/>
      <c r="B2169" s="654"/>
      <c r="C2169" s="208" t="s">
        <v>427</v>
      </c>
      <c r="D2169" s="19" t="s">
        <v>428</v>
      </c>
      <c r="E2169" s="554"/>
      <c r="F2169" s="554"/>
      <c r="G2169" s="349"/>
      <c r="H2169" s="349">
        <f t="shared" si="146"/>
        <v>0</v>
      </c>
      <c r="I2169" s="349">
        <f>G2169-E2169</f>
        <v>0</v>
      </c>
      <c r="J2169" s="563"/>
      <c r="K2169" s="349"/>
      <c r="L2169" s="349">
        <v>0</v>
      </c>
    </row>
  </sheetData>
  <customSheetViews>
    <customSheetView guid="{D9EA75C0-4948-47E2-929C-5FF812E82023}" showRuler="0" topLeftCell="A52">
      <selection activeCell="C57" sqref="C57"/>
      <pageMargins left="0.75" right="0.75" top="0.28000000000000003" bottom="0.24" header="0.17" footer="0.19"/>
      <pageSetup paperSize="9" orientation="portrait" verticalDpi="0" r:id="rId1"/>
      <headerFooter alignWithMargins="0"/>
    </customSheetView>
    <customSheetView guid="{EE5C0AFB-B96A-4C3C-885D-9A248AEB532B}" showPageBreaks="1" showRuler="0">
      <pageMargins left="0.18" right="0.17" top="0.28000000000000003" bottom="0.24" header="0.17" footer="0.19"/>
      <pageSetup paperSize="9" scale="80" orientation="landscape" verticalDpi="0" r:id="rId2"/>
      <headerFooter alignWithMargins="0"/>
    </customSheetView>
  </customSheetViews>
  <mergeCells count="147">
    <mergeCell ref="A1840:B1840"/>
    <mergeCell ref="A1842:A1849"/>
    <mergeCell ref="B1842:B1849"/>
    <mergeCell ref="A1850:A1919"/>
    <mergeCell ref="B1850:B1919"/>
    <mergeCell ref="A1920:B1920"/>
    <mergeCell ref="A1922:A1929"/>
    <mergeCell ref="B1922:B1929"/>
    <mergeCell ref="A2090:A2159"/>
    <mergeCell ref="B2090:B2159"/>
    <mergeCell ref="A2160:B2160"/>
    <mergeCell ref="A2162:A2169"/>
    <mergeCell ref="B2162:B2169"/>
    <mergeCell ref="A240:B240"/>
    <mergeCell ref="A162:A169"/>
    <mergeCell ref="A242:A249"/>
    <mergeCell ref="B242:B249"/>
    <mergeCell ref="A1130:A1199"/>
    <mergeCell ref="A970:A1039"/>
    <mergeCell ref="B970:B1039"/>
    <mergeCell ref="A720:B720"/>
    <mergeCell ref="A250:A319"/>
    <mergeCell ref="B250:B319"/>
    <mergeCell ref="A410:A479"/>
    <mergeCell ref="B410:B479"/>
    <mergeCell ref="A570:A639"/>
    <mergeCell ref="B570:B639"/>
    <mergeCell ref="A320:B320"/>
    <mergeCell ref="A322:A329"/>
    <mergeCell ref="B322:B329"/>
    <mergeCell ref="A400:B400"/>
    <mergeCell ref="A1530:A1599"/>
    <mergeCell ref="B1530:B1599"/>
    <mergeCell ref="A1600:B1600"/>
    <mergeCell ref="A330:A399"/>
    <mergeCell ref="B330:B399"/>
    <mergeCell ref="A480:B480"/>
    <mergeCell ref="C7:D7"/>
    <mergeCell ref="A960:B960"/>
    <mergeCell ref="A1200:B1200"/>
    <mergeCell ref="A1202:A1209"/>
    <mergeCell ref="B1202:B1209"/>
    <mergeCell ref="A962:A969"/>
    <mergeCell ref="B962:B969"/>
    <mergeCell ref="A1040:B1040"/>
    <mergeCell ref="A1042:A1049"/>
    <mergeCell ref="B1042:B1049"/>
    <mergeCell ref="A1120:B1120"/>
    <mergeCell ref="A1122:A1129"/>
    <mergeCell ref="B1122:B1129"/>
    <mergeCell ref="A1050:A1119"/>
    <mergeCell ref="B1050:B1119"/>
    <mergeCell ref="B1130:B1199"/>
    <mergeCell ref="A890:A959"/>
    <mergeCell ref="B890:B959"/>
    <mergeCell ref="A800:B800"/>
    <mergeCell ref="A802:A809"/>
    <mergeCell ref="A882:A889"/>
    <mergeCell ref="A1280:B1280"/>
    <mergeCell ref="A1282:A1289"/>
    <mergeCell ref="B1282:B1289"/>
    <mergeCell ref="B1362:B1369"/>
    <mergeCell ref="A1440:B1440"/>
    <mergeCell ref="A1210:A1279"/>
    <mergeCell ref="B1210:B1279"/>
    <mergeCell ref="A1520:B1520"/>
    <mergeCell ref="A1522:A1529"/>
    <mergeCell ref="B1522:B1529"/>
    <mergeCell ref="B1450:B1519"/>
    <mergeCell ref="A1450:A1519"/>
    <mergeCell ref="A1290:A1359"/>
    <mergeCell ref="B1290:B1359"/>
    <mergeCell ref="A1370:A1439"/>
    <mergeCell ref="B1370:B1439"/>
    <mergeCell ref="A1442:A1449"/>
    <mergeCell ref="B1442:B1449"/>
    <mergeCell ref="A1360:B1360"/>
    <mergeCell ref="A1362:A1369"/>
    <mergeCell ref="B882:B889"/>
    <mergeCell ref="A880:B880"/>
    <mergeCell ref="B402:B409"/>
    <mergeCell ref="A490:A559"/>
    <mergeCell ref="B490:B559"/>
    <mergeCell ref="B642:B649"/>
    <mergeCell ref="A640:B640"/>
    <mergeCell ref="A642:A649"/>
    <mergeCell ref="A560:B560"/>
    <mergeCell ref="A482:A489"/>
    <mergeCell ref="B482:B489"/>
    <mergeCell ref="A562:A569"/>
    <mergeCell ref="B562:B569"/>
    <mergeCell ref="B802:B809"/>
    <mergeCell ref="A650:A719"/>
    <mergeCell ref="B650:B719"/>
    <mergeCell ref="A730:A799"/>
    <mergeCell ref="B730:B799"/>
    <mergeCell ref="A722:A729"/>
    <mergeCell ref="B722:B729"/>
    <mergeCell ref="A810:A879"/>
    <mergeCell ref="B810:B879"/>
    <mergeCell ref="A402:A409"/>
    <mergeCell ref="K1:L1"/>
    <mergeCell ref="A82:A89"/>
    <mergeCell ref="B82:B89"/>
    <mergeCell ref="A90:A159"/>
    <mergeCell ref="B90:B159"/>
    <mergeCell ref="A170:A239"/>
    <mergeCell ref="B170:B239"/>
    <mergeCell ref="A160:B160"/>
    <mergeCell ref="B162:B169"/>
    <mergeCell ref="A80:B80"/>
    <mergeCell ref="A6:B6"/>
    <mergeCell ref="A2:H2"/>
    <mergeCell ref="A7:B7"/>
    <mergeCell ref="D3:I3"/>
    <mergeCell ref="A10:A18"/>
    <mergeCell ref="B10:B12"/>
    <mergeCell ref="B13:B14"/>
    <mergeCell ref="B15:B16"/>
    <mergeCell ref="B17:B18"/>
    <mergeCell ref="K2:L2"/>
    <mergeCell ref="K3:L3"/>
    <mergeCell ref="K4:L4"/>
    <mergeCell ref="A1602:A1609"/>
    <mergeCell ref="B1602:B1609"/>
    <mergeCell ref="A2010:A2079"/>
    <mergeCell ref="B2010:B2079"/>
    <mergeCell ref="A2080:B2080"/>
    <mergeCell ref="A2082:A2089"/>
    <mergeCell ref="B2082:B2089"/>
    <mergeCell ref="A1690:A1759"/>
    <mergeCell ref="B1690:B1759"/>
    <mergeCell ref="A1760:B1760"/>
    <mergeCell ref="A1762:A1769"/>
    <mergeCell ref="B1762:B1769"/>
    <mergeCell ref="A1930:A1999"/>
    <mergeCell ref="B1930:B1999"/>
    <mergeCell ref="A2002:A2009"/>
    <mergeCell ref="B2002:B2009"/>
    <mergeCell ref="A2000:B2000"/>
    <mergeCell ref="A1610:A1679"/>
    <mergeCell ref="B1610:B1679"/>
    <mergeCell ref="A1680:B1680"/>
    <mergeCell ref="A1682:A1689"/>
    <mergeCell ref="B1682:B1689"/>
    <mergeCell ref="A1770:A1839"/>
    <mergeCell ref="B1770:B1839"/>
  </mergeCells>
  <phoneticPr fontId="2" type="noConversion"/>
  <conditionalFormatting sqref="C8:D8">
    <cfRule type="cellIs" dxfId="37" priority="37" stopIfTrue="1" operator="equal">
      <formula>0</formula>
    </cfRule>
  </conditionalFormatting>
  <conditionalFormatting sqref="D94:D95">
    <cfRule type="cellIs" dxfId="36" priority="33" stopIfTrue="1" operator="equal">
      <formula>0</formula>
    </cfRule>
  </conditionalFormatting>
  <conditionalFormatting sqref="D174:D175">
    <cfRule type="cellIs" dxfId="35" priority="32" stopIfTrue="1" operator="equal">
      <formula>0</formula>
    </cfRule>
  </conditionalFormatting>
  <conditionalFormatting sqref="D414:D415">
    <cfRule type="cellIs" dxfId="34" priority="31" stopIfTrue="1" operator="equal">
      <formula>0</formula>
    </cfRule>
  </conditionalFormatting>
  <conditionalFormatting sqref="D254:D255">
    <cfRule type="cellIs" dxfId="33" priority="30" stopIfTrue="1" operator="equal">
      <formula>0</formula>
    </cfRule>
  </conditionalFormatting>
  <conditionalFormatting sqref="D334:D335">
    <cfRule type="cellIs" dxfId="32" priority="29" stopIfTrue="1" operator="equal">
      <formula>0</formula>
    </cfRule>
  </conditionalFormatting>
  <conditionalFormatting sqref="D14:D15">
    <cfRule type="cellIs" dxfId="31" priority="28" stopIfTrue="1" operator="equal">
      <formula>0</formula>
    </cfRule>
  </conditionalFormatting>
  <conditionalFormatting sqref="D494:D495">
    <cfRule type="cellIs" dxfId="30" priority="27" stopIfTrue="1" operator="equal">
      <formula>0</formula>
    </cfRule>
  </conditionalFormatting>
  <conditionalFormatting sqref="D574:D575">
    <cfRule type="cellIs" dxfId="29" priority="26" stopIfTrue="1" operator="equal">
      <formula>0</formula>
    </cfRule>
  </conditionalFormatting>
  <conditionalFormatting sqref="D654:D655">
    <cfRule type="cellIs" dxfId="28" priority="25" stopIfTrue="1" operator="equal">
      <formula>0</formula>
    </cfRule>
  </conditionalFormatting>
  <conditionalFormatting sqref="D734:D735">
    <cfRule type="cellIs" dxfId="27" priority="24" stopIfTrue="1" operator="equal">
      <formula>0</formula>
    </cfRule>
  </conditionalFormatting>
  <conditionalFormatting sqref="D814:D815">
    <cfRule type="cellIs" dxfId="26" priority="23" stopIfTrue="1" operator="equal">
      <formula>0</formula>
    </cfRule>
  </conditionalFormatting>
  <conditionalFormatting sqref="D894:D895">
    <cfRule type="cellIs" dxfId="25" priority="22" stopIfTrue="1" operator="equal">
      <formula>0</formula>
    </cfRule>
  </conditionalFormatting>
  <conditionalFormatting sqref="D974:D975">
    <cfRule type="cellIs" dxfId="24" priority="21" stopIfTrue="1" operator="equal">
      <formula>0</formula>
    </cfRule>
  </conditionalFormatting>
  <conditionalFormatting sqref="D1054:D1055">
    <cfRule type="cellIs" dxfId="23" priority="20" stopIfTrue="1" operator="equal">
      <formula>0</formula>
    </cfRule>
  </conditionalFormatting>
  <conditionalFormatting sqref="D1134:D1135">
    <cfRule type="cellIs" dxfId="22" priority="19" stopIfTrue="1" operator="equal">
      <formula>0</formula>
    </cfRule>
  </conditionalFormatting>
  <conditionalFormatting sqref="D1214:D1215">
    <cfRule type="cellIs" dxfId="21" priority="18" stopIfTrue="1" operator="equal">
      <formula>0</formula>
    </cfRule>
  </conditionalFormatting>
  <conditionalFormatting sqref="D1294:D1295">
    <cfRule type="cellIs" dxfId="20" priority="17" stopIfTrue="1" operator="equal">
      <formula>0</formula>
    </cfRule>
  </conditionalFormatting>
  <conditionalFormatting sqref="D1374:D1375">
    <cfRule type="cellIs" dxfId="19" priority="16" stopIfTrue="1" operator="equal">
      <formula>0</formula>
    </cfRule>
  </conditionalFormatting>
  <conditionalFormatting sqref="D1454:D1455">
    <cfRule type="cellIs" dxfId="18" priority="15" stopIfTrue="1" operator="equal">
      <formula>0</formula>
    </cfRule>
  </conditionalFormatting>
  <conditionalFormatting sqref="D1934:D1935">
    <cfRule type="cellIs" dxfId="17" priority="14" stopIfTrue="1" operator="equal">
      <formula>0</formula>
    </cfRule>
  </conditionalFormatting>
  <conditionalFormatting sqref="J42">
    <cfRule type="cellIs" dxfId="16" priority="10" stopIfTrue="1" operator="equal">
      <formula>0</formula>
    </cfRule>
  </conditionalFormatting>
  <conditionalFormatting sqref="J42">
    <cfRule type="cellIs" dxfId="15" priority="9" stopIfTrue="1" operator="equal">
      <formula>0</formula>
    </cfRule>
  </conditionalFormatting>
  <conditionalFormatting sqref="D2094:D2095">
    <cfRule type="cellIs" dxfId="14" priority="7" stopIfTrue="1" operator="equal">
      <formula>0</formula>
    </cfRule>
  </conditionalFormatting>
  <conditionalFormatting sqref="D1694:D1695">
    <cfRule type="cellIs" dxfId="13" priority="6" stopIfTrue="1" operator="equal">
      <formula>0</formula>
    </cfRule>
  </conditionalFormatting>
  <conditionalFormatting sqref="D1534:D1535">
    <cfRule type="cellIs" dxfId="12" priority="5" stopIfTrue="1" operator="equal">
      <formula>0</formula>
    </cfRule>
  </conditionalFormatting>
  <conditionalFormatting sqref="D2014:D2015">
    <cfRule type="cellIs" dxfId="11" priority="4" stopIfTrue="1" operator="equal">
      <formula>0</formula>
    </cfRule>
  </conditionalFormatting>
  <conditionalFormatting sqref="D1614:D1615">
    <cfRule type="cellIs" dxfId="10" priority="3" stopIfTrue="1" operator="equal">
      <formula>0</formula>
    </cfRule>
  </conditionalFormatting>
  <conditionalFormatting sqref="D1774:D1775">
    <cfRule type="cellIs" dxfId="9" priority="2" stopIfTrue="1" operator="equal">
      <formula>0</formula>
    </cfRule>
  </conditionalFormatting>
  <conditionalFormatting sqref="D1854:D1855">
    <cfRule type="cellIs" dxfId="8" priority="1" stopIfTrue="1" operator="equal">
      <formula>0</formula>
    </cfRule>
  </conditionalFormatting>
  <printOptions horizontalCentered="1"/>
  <pageMargins left="0" right="0" top="0.196850393700787" bottom="0.15748031496063" header="0.196850393700787" footer="0.15748031496063"/>
  <pageSetup paperSize="9" scale="69" orientation="portrait" verticalDpi="1200" r:id="rId3"/>
  <headerFooter alignWithMargins="0">
    <oddFooter>&amp;R&amp;8&amp;P</oddFooter>
  </headerFooter>
  <rowBreaks count="2" manualBreakCount="2">
    <brk id="38" max="11" man="1"/>
    <brk id="78"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7" tint="0.59999389629810485"/>
  </sheetPr>
  <dimension ref="B1:R50"/>
  <sheetViews>
    <sheetView topLeftCell="G22" zoomScaleNormal="100" workbookViewId="0">
      <selection activeCell="D19" sqref="D19"/>
    </sheetView>
  </sheetViews>
  <sheetFormatPr defaultRowHeight="13.5"/>
  <cols>
    <col min="1" max="1" width="1.85546875" style="5" customWidth="1"/>
    <col min="2" max="2" width="32.42578125" style="5" bestFit="1" customWidth="1"/>
    <col min="3" max="3" width="10.7109375" style="5" customWidth="1"/>
    <col min="4" max="4" width="15.85546875" style="5" bestFit="1" customWidth="1"/>
    <col min="5" max="5" width="16.5703125" style="5" customWidth="1"/>
    <col min="6" max="6" width="14" style="534" customWidth="1"/>
    <col min="7" max="7" width="11.28515625" style="5" customWidth="1"/>
    <col min="8" max="8" width="3" style="5" customWidth="1"/>
    <col min="9" max="9" width="32.42578125" style="5" bestFit="1" customWidth="1"/>
    <col min="10" max="10" width="9" style="5" customWidth="1"/>
    <col min="11" max="11" width="11.42578125" style="5" customWidth="1"/>
    <col min="12" max="12" width="9.85546875" style="5" bestFit="1" customWidth="1"/>
    <col min="13" max="13" width="11.5703125" style="5" customWidth="1"/>
    <col min="14" max="14" width="9.85546875" style="5" bestFit="1" customWidth="1"/>
    <col min="15" max="15" width="2.140625" style="5" customWidth="1"/>
    <col min="16" max="16" width="14.140625" style="5" customWidth="1"/>
    <col min="17" max="17" width="6.140625" style="5" customWidth="1"/>
    <col min="18" max="18" width="8.42578125" style="5" bestFit="1" customWidth="1"/>
    <col min="19" max="19" width="6.5703125" style="5" customWidth="1"/>
    <col min="20" max="20" width="8" style="5" customWidth="1"/>
    <col min="21" max="21" width="4.42578125" style="5" customWidth="1"/>
    <col min="22" max="22" width="1.42578125" style="5" customWidth="1"/>
    <col min="23" max="23" width="14.7109375" style="5" customWidth="1"/>
    <col min="24" max="24" width="5.5703125" style="5" customWidth="1"/>
    <col min="25" max="25" width="6.28515625" style="5" customWidth="1"/>
    <col min="26" max="26" width="7.85546875" style="5" customWidth="1"/>
    <col min="27" max="27" width="7.5703125" style="5" customWidth="1"/>
    <col min="28" max="28" width="4.7109375" style="5" customWidth="1"/>
    <col min="29" max="29" width="2" style="5" customWidth="1"/>
    <col min="30" max="30" width="14" style="5" customWidth="1"/>
    <col min="31" max="31" width="5.5703125" style="5" customWidth="1"/>
    <col min="32" max="32" width="7.5703125" style="5" customWidth="1"/>
    <col min="33" max="33" width="6.5703125" style="5" customWidth="1"/>
    <col min="34" max="34" width="8.28515625" style="5" customWidth="1"/>
    <col min="35" max="35" width="6.5703125" style="5" customWidth="1"/>
    <col min="36" max="36" width="1.28515625" style="5" customWidth="1"/>
    <col min="37" max="37" width="15.5703125" style="5" customWidth="1"/>
    <col min="38" max="38" width="5.28515625" style="5" customWidth="1"/>
    <col min="39" max="39" width="7.5703125" style="5" customWidth="1"/>
    <col min="40" max="40" width="6.28515625" style="5" customWidth="1"/>
    <col min="41" max="41" width="8.42578125" style="5" customWidth="1"/>
    <col min="42" max="16384" width="9.140625" style="5"/>
  </cols>
  <sheetData>
    <row r="1" spans="2:14" s="503" customFormat="1" ht="38.25" customHeight="1">
      <c r="B1" s="711" t="s">
        <v>429</v>
      </c>
      <c r="C1" s="711"/>
      <c r="D1" s="711"/>
      <c r="E1" s="711"/>
      <c r="F1" s="711"/>
      <c r="G1" s="515"/>
      <c r="H1" s="515"/>
    </row>
    <row r="3" spans="2:14" s="514" customFormat="1" ht="20.25">
      <c r="B3" s="523" t="s">
        <v>413</v>
      </c>
      <c r="C3" s="523"/>
      <c r="D3" s="523"/>
      <c r="E3" s="523"/>
      <c r="F3" s="530"/>
      <c r="G3" s="523"/>
      <c r="H3" s="523"/>
      <c r="I3" s="523"/>
      <c r="J3" s="523"/>
      <c r="K3" s="523"/>
      <c r="L3" s="523"/>
      <c r="M3" s="523"/>
      <c r="N3" s="523"/>
    </row>
    <row r="4" spans="2:14" s="514" customFormat="1" ht="20.25">
      <c r="B4" s="523"/>
      <c r="C4" s="523"/>
      <c r="D4" s="523"/>
      <c r="E4" s="523"/>
      <c r="F4" s="530" t="s">
        <v>498</v>
      </c>
      <c r="G4" s="523"/>
      <c r="H4" s="523"/>
      <c r="I4" s="523"/>
      <c r="J4" s="523"/>
      <c r="K4" s="523"/>
      <c r="L4" s="523"/>
      <c r="M4" s="523"/>
      <c r="N4" s="523"/>
    </row>
    <row r="5" spans="2:14" s="514" customFormat="1" ht="32.25" customHeight="1">
      <c r="B5" s="712" t="s">
        <v>430</v>
      </c>
      <c r="C5" s="713"/>
      <c r="D5" s="714"/>
      <c r="E5" s="519"/>
      <c r="F5" s="531">
        <f>SUM(F6:F14)</f>
        <v>7378.3226000000004</v>
      </c>
      <c r="G5" s="521"/>
      <c r="H5" s="523"/>
      <c r="I5" s="523"/>
      <c r="J5" s="523"/>
      <c r="K5" s="523"/>
      <c r="L5" s="523"/>
      <c r="M5" s="523"/>
      <c r="N5" s="523"/>
    </row>
    <row r="6" spans="2:14" s="514" customFormat="1" ht="32.25" customHeight="1">
      <c r="B6" s="522" t="s">
        <v>441</v>
      </c>
      <c r="C6" s="524" t="s">
        <v>431</v>
      </c>
      <c r="D6" s="525">
        <f>+K30*7</f>
        <v>15728.509999999998</v>
      </c>
      <c r="E6" s="524">
        <v>460</v>
      </c>
      <c r="F6" s="532">
        <f>+D6*E6/1000</f>
        <v>7235.1145999999999</v>
      </c>
      <c r="G6" s="523"/>
      <c r="H6" s="521"/>
      <c r="I6" s="523"/>
      <c r="J6" s="523"/>
      <c r="K6" s="523"/>
      <c r="L6" s="523"/>
      <c r="M6" s="523"/>
      <c r="N6" s="523"/>
    </row>
    <row r="7" spans="2:14" s="514" customFormat="1" ht="22.5" customHeight="1">
      <c r="B7" s="522" t="s">
        <v>433</v>
      </c>
      <c r="C7" s="524" t="s">
        <v>431</v>
      </c>
      <c r="D7" s="525">
        <f t="shared" ref="D7:D14" si="0">+K31*9</f>
        <v>0</v>
      </c>
      <c r="E7" s="524">
        <v>480</v>
      </c>
      <c r="F7" s="532">
        <f t="shared" ref="F7:F14" si="1">+D7*E7/1000</f>
        <v>0</v>
      </c>
      <c r="G7" s="523"/>
      <c r="H7" s="523"/>
      <c r="I7" s="523"/>
      <c r="J7" s="523"/>
      <c r="K7" s="523"/>
      <c r="L7" s="523"/>
      <c r="M7" s="523"/>
      <c r="N7" s="523"/>
    </row>
    <row r="8" spans="2:14" s="514" customFormat="1" ht="20.25">
      <c r="B8" s="522" t="s">
        <v>434</v>
      </c>
      <c r="C8" s="524" t="s">
        <v>432</v>
      </c>
      <c r="D8" s="525">
        <f t="shared" si="0"/>
        <v>0</v>
      </c>
      <c r="E8" s="524">
        <v>200</v>
      </c>
      <c r="F8" s="532">
        <f t="shared" si="1"/>
        <v>0</v>
      </c>
      <c r="G8" s="523"/>
      <c r="H8" s="523"/>
      <c r="I8" s="523"/>
      <c r="J8" s="523"/>
      <c r="K8" s="523"/>
      <c r="L8" s="523"/>
      <c r="M8" s="523"/>
      <c r="N8" s="523"/>
    </row>
    <row r="9" spans="2:14" s="514" customFormat="1" ht="20.25">
      <c r="B9" s="522" t="s">
        <v>435</v>
      </c>
      <c r="C9" s="524" t="s">
        <v>414</v>
      </c>
      <c r="D9" s="525">
        <f t="shared" si="0"/>
        <v>0</v>
      </c>
      <c r="E9" s="524">
        <v>5000</v>
      </c>
      <c r="F9" s="532">
        <f t="shared" si="1"/>
        <v>0</v>
      </c>
      <c r="G9" s="523"/>
      <c r="H9" s="523"/>
      <c r="I9" s="523"/>
      <c r="J9" s="523"/>
      <c r="K9" s="523"/>
      <c r="L9" s="523"/>
      <c r="M9" s="523"/>
      <c r="N9" s="523"/>
    </row>
    <row r="10" spans="2:14" s="514" customFormat="1" ht="20.25">
      <c r="B10" s="522" t="s">
        <v>436</v>
      </c>
      <c r="C10" s="524" t="s">
        <v>414</v>
      </c>
      <c r="D10" s="525">
        <f t="shared" si="0"/>
        <v>108</v>
      </c>
      <c r="E10" s="524">
        <v>726</v>
      </c>
      <c r="F10" s="532">
        <f t="shared" si="1"/>
        <v>78.408000000000001</v>
      </c>
      <c r="G10" s="523"/>
      <c r="H10" s="523"/>
      <c r="I10" s="523"/>
      <c r="J10" s="523"/>
      <c r="K10" s="523"/>
      <c r="L10" s="523"/>
      <c r="M10" s="523"/>
      <c r="N10" s="523"/>
    </row>
    <row r="11" spans="2:14" s="514" customFormat="1" ht="20.25">
      <c r="B11" s="522" t="s">
        <v>437</v>
      </c>
      <c r="C11" s="524" t="s">
        <v>414</v>
      </c>
      <c r="D11" s="525">
        <f t="shared" si="0"/>
        <v>0</v>
      </c>
      <c r="E11" s="524">
        <v>26000</v>
      </c>
      <c r="F11" s="532">
        <f t="shared" si="1"/>
        <v>0</v>
      </c>
      <c r="G11" s="523"/>
      <c r="H11" s="523"/>
      <c r="I11" s="523"/>
      <c r="J11" s="523"/>
      <c r="K11" s="523"/>
      <c r="L11" s="523"/>
      <c r="M11" s="523"/>
      <c r="N11" s="523"/>
    </row>
    <row r="12" spans="2:14" s="514" customFormat="1" ht="20.25">
      <c r="B12" s="522" t="s">
        <v>438</v>
      </c>
      <c r="C12" s="524" t="s">
        <v>414</v>
      </c>
      <c r="D12" s="525">
        <f t="shared" si="0"/>
        <v>0</v>
      </c>
      <c r="E12" s="524">
        <v>1000</v>
      </c>
      <c r="F12" s="532">
        <f t="shared" si="1"/>
        <v>0</v>
      </c>
      <c r="G12" s="523"/>
      <c r="H12" s="523"/>
      <c r="I12" s="523"/>
      <c r="J12" s="523"/>
      <c r="K12" s="523"/>
      <c r="L12" s="523"/>
      <c r="M12" s="523"/>
      <c r="N12" s="523"/>
    </row>
    <row r="13" spans="2:14" s="514" customFormat="1" ht="20.25">
      <c r="B13" s="522" t="s">
        <v>439</v>
      </c>
      <c r="C13" s="524" t="s">
        <v>414</v>
      </c>
      <c r="D13" s="525">
        <f t="shared" si="0"/>
        <v>0</v>
      </c>
      <c r="E13" s="524">
        <v>21000</v>
      </c>
      <c r="F13" s="532">
        <f t="shared" si="1"/>
        <v>0</v>
      </c>
      <c r="G13" s="523"/>
      <c r="H13" s="523"/>
      <c r="I13" s="523"/>
      <c r="J13" s="523"/>
      <c r="K13" s="523"/>
      <c r="L13" s="523"/>
      <c r="M13" s="523"/>
      <c r="N13" s="523"/>
    </row>
    <row r="14" spans="2:14" s="514" customFormat="1" ht="20.25">
      <c r="B14" s="522" t="s">
        <v>440</v>
      </c>
      <c r="C14" s="524" t="s">
        <v>414</v>
      </c>
      <c r="D14" s="525">
        <f t="shared" si="0"/>
        <v>54</v>
      </c>
      <c r="E14" s="524">
        <v>1200</v>
      </c>
      <c r="F14" s="532">
        <f t="shared" si="1"/>
        <v>64.8</v>
      </c>
      <c r="G14" s="523"/>
      <c r="H14" s="523"/>
      <c r="I14" s="523"/>
      <c r="J14" s="523"/>
      <c r="K14" s="523"/>
      <c r="L14" s="523"/>
      <c r="M14" s="523"/>
      <c r="N14" s="523"/>
    </row>
    <row r="15" spans="2:14" ht="20.25">
      <c r="B15" s="523"/>
      <c r="C15" s="523"/>
      <c r="D15" s="523"/>
      <c r="E15" s="523"/>
      <c r="F15" s="533"/>
      <c r="G15" s="523"/>
      <c r="H15" s="523"/>
      <c r="I15" s="523"/>
      <c r="J15" s="523"/>
      <c r="K15" s="523"/>
      <c r="L15" s="523"/>
      <c r="M15" s="523"/>
      <c r="N15" s="523"/>
    </row>
    <row r="16" spans="2:14" ht="20.25">
      <c r="B16" s="523" t="s">
        <v>416</v>
      </c>
      <c r="C16" s="523"/>
      <c r="D16" s="523"/>
      <c r="E16" s="523"/>
      <c r="F16" s="530" t="s">
        <v>499</v>
      </c>
      <c r="G16" s="523"/>
      <c r="H16" s="523"/>
      <c r="I16" s="523"/>
      <c r="J16" s="523"/>
      <c r="K16" s="523"/>
      <c r="L16" s="523"/>
      <c r="M16" s="523"/>
      <c r="N16" s="523"/>
    </row>
    <row r="17" spans="2:18" ht="20.25">
      <c r="B17" s="712" t="s">
        <v>430</v>
      </c>
      <c r="C17" s="713"/>
      <c r="D17" s="714"/>
      <c r="E17" s="519"/>
      <c r="F17" s="531">
        <f>SUM(F18:F26)</f>
        <v>5215.6750000000011</v>
      </c>
      <c r="G17" s="521"/>
      <c r="H17" s="523"/>
      <c r="I17" s="523"/>
      <c r="J17" s="523"/>
      <c r="K17" s="523"/>
      <c r="L17" s="523"/>
      <c r="M17" s="521"/>
      <c r="N17" s="523"/>
      <c r="P17" s="507">
        <v>20990</v>
      </c>
    </row>
    <row r="18" spans="2:18" ht="20.25">
      <c r="B18" s="522" t="s">
        <v>441</v>
      </c>
      <c r="C18" s="524" t="s">
        <v>431</v>
      </c>
      <c r="D18" s="525">
        <f>+K30*5</f>
        <v>11234.65</v>
      </c>
      <c r="E18" s="524">
        <v>460</v>
      </c>
      <c r="F18" s="532">
        <f>+D18*E18/1000</f>
        <v>5167.9390000000003</v>
      </c>
      <c r="G18" s="523"/>
      <c r="H18" s="523"/>
      <c r="I18" s="523"/>
      <c r="J18" s="523"/>
      <c r="K18" s="523"/>
      <c r="L18" s="523"/>
      <c r="M18" s="523"/>
      <c r="N18" s="523"/>
    </row>
    <row r="19" spans="2:18" ht="20.25">
      <c r="B19" s="522" t="s">
        <v>433</v>
      </c>
      <c r="C19" s="524" t="s">
        <v>431</v>
      </c>
      <c r="D19" s="525">
        <f t="shared" ref="D19:D26" si="2">+K31*3</f>
        <v>0</v>
      </c>
      <c r="E19" s="524">
        <v>480</v>
      </c>
      <c r="F19" s="532">
        <f t="shared" ref="F19:F26" si="3">+D19*E19/1000</f>
        <v>0</v>
      </c>
      <c r="G19" s="523"/>
      <c r="H19" s="523"/>
      <c r="I19" s="523"/>
      <c r="J19" s="523"/>
      <c r="K19" s="523"/>
      <c r="L19" s="523"/>
      <c r="M19" s="523"/>
      <c r="N19" s="523"/>
    </row>
    <row r="20" spans="2:18" ht="20.25">
      <c r="B20" s="522" t="s">
        <v>434</v>
      </c>
      <c r="C20" s="524" t="s">
        <v>432</v>
      </c>
      <c r="D20" s="525">
        <f t="shared" si="2"/>
        <v>0</v>
      </c>
      <c r="E20" s="524">
        <v>200</v>
      </c>
      <c r="F20" s="532">
        <f t="shared" si="3"/>
        <v>0</v>
      </c>
      <c r="G20" s="523"/>
      <c r="H20" s="523"/>
      <c r="I20" s="523"/>
      <c r="J20" s="523"/>
      <c r="K20" s="523"/>
      <c r="L20" s="523"/>
      <c r="M20" s="523"/>
      <c r="N20" s="523"/>
    </row>
    <row r="21" spans="2:18" ht="20.25">
      <c r="B21" s="522" t="s">
        <v>435</v>
      </c>
      <c r="C21" s="524" t="s">
        <v>414</v>
      </c>
      <c r="D21" s="525">
        <f t="shared" si="2"/>
        <v>0</v>
      </c>
      <c r="E21" s="524">
        <v>5000</v>
      </c>
      <c r="F21" s="532">
        <f t="shared" si="3"/>
        <v>0</v>
      </c>
      <c r="G21" s="523"/>
      <c r="H21" s="523"/>
      <c r="I21" s="523"/>
      <c r="J21" s="523"/>
      <c r="K21" s="523"/>
      <c r="L21" s="523"/>
      <c r="M21" s="523"/>
      <c r="N21" s="523"/>
    </row>
    <row r="22" spans="2:18" ht="20.25">
      <c r="B22" s="522" t="s">
        <v>436</v>
      </c>
      <c r="C22" s="524" t="s">
        <v>414</v>
      </c>
      <c r="D22" s="525">
        <f t="shared" si="2"/>
        <v>36</v>
      </c>
      <c r="E22" s="524">
        <v>726</v>
      </c>
      <c r="F22" s="532">
        <f t="shared" si="3"/>
        <v>26.135999999999999</v>
      </c>
      <c r="G22" s="523"/>
      <c r="H22" s="523"/>
      <c r="I22" s="523"/>
      <c r="J22" s="523"/>
      <c r="K22" s="523"/>
      <c r="L22" s="523"/>
      <c r="M22" s="523"/>
      <c r="N22" s="523"/>
    </row>
    <row r="23" spans="2:18" ht="20.25">
      <c r="B23" s="522" t="s">
        <v>437</v>
      </c>
      <c r="C23" s="524" t="s">
        <v>414</v>
      </c>
      <c r="D23" s="525">
        <f t="shared" si="2"/>
        <v>0</v>
      </c>
      <c r="E23" s="524">
        <v>26000</v>
      </c>
      <c r="F23" s="532">
        <f t="shared" si="3"/>
        <v>0</v>
      </c>
      <c r="G23" s="523"/>
      <c r="H23" s="523"/>
      <c r="I23" s="523"/>
      <c r="J23" s="523"/>
      <c r="K23" s="523"/>
      <c r="L23" s="523"/>
      <c r="M23" s="523"/>
      <c r="N23" s="523"/>
    </row>
    <row r="24" spans="2:18" ht="20.25">
      <c r="B24" s="522" t="s">
        <v>438</v>
      </c>
      <c r="C24" s="524" t="s">
        <v>414</v>
      </c>
      <c r="D24" s="525">
        <f t="shared" si="2"/>
        <v>0</v>
      </c>
      <c r="E24" s="524">
        <v>1000</v>
      </c>
      <c r="F24" s="532">
        <f t="shared" si="3"/>
        <v>0</v>
      </c>
      <c r="G24" s="523"/>
      <c r="H24" s="523"/>
      <c r="I24" s="523"/>
      <c r="J24" s="523"/>
      <c r="K24" s="523"/>
      <c r="L24" s="523"/>
      <c r="M24" s="523"/>
      <c r="N24" s="523"/>
    </row>
    <row r="25" spans="2:18" ht="20.25">
      <c r="B25" s="522" t="s">
        <v>439</v>
      </c>
      <c r="C25" s="524" t="s">
        <v>414</v>
      </c>
      <c r="D25" s="525">
        <f t="shared" si="2"/>
        <v>0</v>
      </c>
      <c r="E25" s="524">
        <v>21000</v>
      </c>
      <c r="F25" s="532">
        <f t="shared" si="3"/>
        <v>0</v>
      </c>
      <c r="G25" s="523"/>
      <c r="H25" s="523"/>
      <c r="I25" s="523"/>
      <c r="J25" s="523"/>
      <c r="K25" s="523"/>
      <c r="L25" s="523"/>
      <c r="M25" s="523"/>
      <c r="N25" s="523"/>
    </row>
    <row r="26" spans="2:18" ht="20.25">
      <c r="B26" s="522" t="s">
        <v>440</v>
      </c>
      <c r="C26" s="524" t="s">
        <v>414</v>
      </c>
      <c r="D26" s="525">
        <f t="shared" si="2"/>
        <v>18</v>
      </c>
      <c r="E26" s="524">
        <v>1200</v>
      </c>
      <c r="F26" s="532">
        <f t="shared" si="3"/>
        <v>21.6</v>
      </c>
      <c r="G26" s="523"/>
      <c r="H26" s="523"/>
      <c r="I26" s="523"/>
      <c r="J26" s="523"/>
      <c r="K26" s="523"/>
      <c r="L26" s="523"/>
      <c r="M26" s="523"/>
      <c r="N26" s="523"/>
    </row>
    <row r="27" spans="2:18" ht="20.25">
      <c r="B27" s="523"/>
      <c r="C27" s="523"/>
      <c r="D27" s="523"/>
      <c r="E27" s="523"/>
      <c r="F27" s="533"/>
      <c r="G27" s="523"/>
      <c r="H27" s="523"/>
      <c r="I27" s="523"/>
      <c r="J27" s="523"/>
      <c r="K27" s="523"/>
      <c r="L27" s="523"/>
      <c r="M27" s="523"/>
      <c r="N27" s="523"/>
      <c r="P27" s="5">
        <f>1400-160.5</f>
        <v>1239.5</v>
      </c>
    </row>
    <row r="28" spans="2:18" ht="20.25">
      <c r="B28" s="523" t="s">
        <v>415</v>
      </c>
      <c r="C28" s="523"/>
      <c r="D28" s="523"/>
      <c r="E28" s="523"/>
      <c r="F28" s="530" t="s">
        <v>444</v>
      </c>
      <c r="G28" s="523"/>
      <c r="H28" s="523"/>
      <c r="I28" s="523"/>
      <c r="J28" s="523" t="s">
        <v>417</v>
      </c>
      <c r="K28" s="523"/>
      <c r="L28" s="523"/>
      <c r="M28" s="528"/>
      <c r="N28" s="523"/>
    </row>
    <row r="29" spans="2:18" ht="20.25">
      <c r="B29" s="712" t="s">
        <v>430</v>
      </c>
      <c r="C29" s="713"/>
      <c r="D29" s="714"/>
      <c r="E29" s="519"/>
      <c r="F29" s="531">
        <f>SUM(F30:F38)</f>
        <v>16791.996800000001</v>
      </c>
      <c r="G29" s="523"/>
      <c r="H29" s="523"/>
      <c r="I29" s="712" t="s">
        <v>430</v>
      </c>
      <c r="J29" s="713"/>
      <c r="K29" s="714"/>
      <c r="L29" s="519"/>
      <c r="M29" s="520">
        <f>SUM(M30:M38)</f>
        <v>1049.4998000000001</v>
      </c>
      <c r="N29" s="523"/>
    </row>
    <row r="30" spans="2:18" ht="20.25">
      <c r="B30" s="522" t="s">
        <v>441</v>
      </c>
      <c r="C30" s="524" t="s">
        <v>431</v>
      </c>
      <c r="D30" s="525">
        <f>+K30*16</f>
        <v>35950.879999999997</v>
      </c>
      <c r="E30" s="524">
        <v>460</v>
      </c>
      <c r="F30" s="532">
        <f>+D30*E30/1000</f>
        <v>16537.4048</v>
      </c>
      <c r="G30" s="523"/>
      <c r="H30" s="523"/>
      <c r="I30" s="522" t="s">
        <v>441</v>
      </c>
      <c r="J30" s="524" t="s">
        <v>431</v>
      </c>
      <c r="K30" s="525">
        <v>2246.9299999999998</v>
      </c>
      <c r="L30" s="524">
        <v>460</v>
      </c>
      <c r="M30" s="525">
        <f>K30*L30/1000</f>
        <v>1033.5878</v>
      </c>
      <c r="N30" s="523">
        <v>460</v>
      </c>
      <c r="P30" s="526">
        <v>2500</v>
      </c>
      <c r="Q30" s="505">
        <v>490</v>
      </c>
      <c r="R30" s="527">
        <f>P30*Q30/1000</f>
        <v>1225</v>
      </c>
    </row>
    <row r="31" spans="2:18" ht="20.25">
      <c r="B31" s="522" t="s">
        <v>433</v>
      </c>
      <c r="C31" s="524" t="s">
        <v>431</v>
      </c>
      <c r="D31" s="525">
        <f t="shared" ref="D31:D38" si="4">+K31*16</f>
        <v>0</v>
      </c>
      <c r="E31" s="524">
        <v>480</v>
      </c>
      <c r="F31" s="532">
        <f t="shared" ref="F31:F38" si="5">+D31*E31/1000</f>
        <v>0</v>
      </c>
      <c r="G31" s="523"/>
      <c r="H31" s="523"/>
      <c r="I31" s="522" t="s">
        <v>433</v>
      </c>
      <c r="J31" s="524" t="s">
        <v>431</v>
      </c>
      <c r="K31" s="525"/>
      <c r="L31" s="524">
        <v>480</v>
      </c>
      <c r="M31" s="525">
        <f>K31*L31/1000</f>
        <v>0</v>
      </c>
      <c r="N31" s="523">
        <v>480</v>
      </c>
    </row>
    <row r="32" spans="2:18" ht="20.25">
      <c r="B32" s="522" t="s">
        <v>434</v>
      </c>
      <c r="C32" s="524" t="s">
        <v>432</v>
      </c>
      <c r="D32" s="525">
        <f t="shared" si="4"/>
        <v>0</v>
      </c>
      <c r="E32" s="524">
        <v>200</v>
      </c>
      <c r="F32" s="532">
        <f t="shared" si="5"/>
        <v>0</v>
      </c>
      <c r="G32" s="523"/>
      <c r="H32" s="523"/>
      <c r="I32" s="522" t="s">
        <v>434</v>
      </c>
      <c r="J32" s="524" t="s">
        <v>432</v>
      </c>
      <c r="K32" s="525"/>
      <c r="L32" s="524">
        <v>200</v>
      </c>
      <c r="M32" s="525">
        <f>K32*L32/1000</f>
        <v>0</v>
      </c>
      <c r="N32" s="523">
        <v>200</v>
      </c>
      <c r="P32" s="5">
        <v>2183.8000000000002</v>
      </c>
      <c r="Q32" s="5">
        <v>340</v>
      </c>
      <c r="R32" s="5">
        <v>742.5</v>
      </c>
    </row>
    <row r="33" spans="2:16" ht="20.25">
      <c r="B33" s="522" t="s">
        <v>435</v>
      </c>
      <c r="C33" s="524" t="s">
        <v>414</v>
      </c>
      <c r="D33" s="525">
        <f t="shared" si="4"/>
        <v>0</v>
      </c>
      <c r="E33" s="524">
        <v>5000</v>
      </c>
      <c r="F33" s="532">
        <f t="shared" si="5"/>
        <v>0</v>
      </c>
      <c r="G33" s="523"/>
      <c r="H33" s="523"/>
      <c r="I33" s="522" t="s">
        <v>443</v>
      </c>
      <c r="J33" s="524" t="s">
        <v>431</v>
      </c>
      <c r="K33" s="525"/>
      <c r="L33" s="524">
        <v>5000</v>
      </c>
      <c r="M33" s="525">
        <f t="shared" ref="M33:M38" si="6">L33*K33/1000</f>
        <v>0</v>
      </c>
      <c r="N33" s="523">
        <v>5000</v>
      </c>
    </row>
    <row r="34" spans="2:16" ht="20.25">
      <c r="B34" s="522" t="s">
        <v>436</v>
      </c>
      <c r="C34" s="524" t="s">
        <v>414</v>
      </c>
      <c r="D34" s="525">
        <f t="shared" si="4"/>
        <v>192</v>
      </c>
      <c r="E34" s="524">
        <v>726</v>
      </c>
      <c r="F34" s="532">
        <f t="shared" si="5"/>
        <v>139.392</v>
      </c>
      <c r="G34" s="523"/>
      <c r="H34" s="523"/>
      <c r="I34" s="522" t="s">
        <v>442</v>
      </c>
      <c r="J34" s="524" t="s">
        <v>431</v>
      </c>
      <c r="K34" s="525">
        <v>12</v>
      </c>
      <c r="L34" s="524">
        <v>726</v>
      </c>
      <c r="M34" s="525">
        <f t="shared" si="6"/>
        <v>8.7119999999999997</v>
      </c>
      <c r="N34" s="529">
        <v>726</v>
      </c>
    </row>
    <row r="35" spans="2:16" ht="20.25">
      <c r="B35" s="522" t="s">
        <v>437</v>
      </c>
      <c r="C35" s="524" t="s">
        <v>414</v>
      </c>
      <c r="D35" s="525">
        <f t="shared" si="4"/>
        <v>0</v>
      </c>
      <c r="E35" s="524">
        <v>26000</v>
      </c>
      <c r="F35" s="532">
        <f t="shared" si="5"/>
        <v>0</v>
      </c>
      <c r="G35" s="523"/>
      <c r="H35" s="523"/>
      <c r="I35" s="522" t="s">
        <v>437</v>
      </c>
      <c r="J35" s="524" t="s">
        <v>414</v>
      </c>
      <c r="K35" s="525"/>
      <c r="L35" s="524">
        <v>26000</v>
      </c>
      <c r="M35" s="525">
        <f t="shared" si="6"/>
        <v>0</v>
      </c>
      <c r="N35" s="523">
        <v>26000</v>
      </c>
      <c r="P35" s="5" t="s">
        <v>418</v>
      </c>
    </row>
    <row r="36" spans="2:16" ht="20.25">
      <c r="B36" s="522" t="s">
        <v>438</v>
      </c>
      <c r="C36" s="524" t="s">
        <v>414</v>
      </c>
      <c r="D36" s="525">
        <f t="shared" si="4"/>
        <v>0</v>
      </c>
      <c r="E36" s="524">
        <v>1000</v>
      </c>
      <c r="F36" s="532">
        <f t="shared" si="5"/>
        <v>0</v>
      </c>
      <c r="G36" s="523"/>
      <c r="H36" s="523"/>
      <c r="I36" s="522" t="s">
        <v>438</v>
      </c>
      <c r="J36" s="524" t="s">
        <v>414</v>
      </c>
      <c r="K36" s="525"/>
      <c r="L36" s="524">
        <v>1000</v>
      </c>
      <c r="M36" s="525">
        <f t="shared" si="6"/>
        <v>0</v>
      </c>
      <c r="N36" s="523">
        <v>1000</v>
      </c>
      <c r="P36" s="5" t="s">
        <v>419</v>
      </c>
    </row>
    <row r="37" spans="2:16" ht="20.25">
      <c r="B37" s="522" t="s">
        <v>439</v>
      </c>
      <c r="C37" s="524" t="s">
        <v>414</v>
      </c>
      <c r="D37" s="525">
        <f t="shared" si="4"/>
        <v>0</v>
      </c>
      <c r="E37" s="524">
        <v>21000</v>
      </c>
      <c r="F37" s="532">
        <f t="shared" si="5"/>
        <v>0</v>
      </c>
      <c r="G37" s="523"/>
      <c r="H37" s="523"/>
      <c r="I37" s="522" t="s">
        <v>439</v>
      </c>
      <c r="J37" s="524" t="s">
        <v>414</v>
      </c>
      <c r="K37" s="525"/>
      <c r="L37" s="524">
        <v>21000</v>
      </c>
      <c r="M37" s="525">
        <f t="shared" si="6"/>
        <v>0</v>
      </c>
      <c r="N37" s="523">
        <v>21000</v>
      </c>
    </row>
    <row r="38" spans="2:16" ht="20.25">
      <c r="B38" s="522" t="s">
        <v>440</v>
      </c>
      <c r="C38" s="524" t="s">
        <v>414</v>
      </c>
      <c r="D38" s="525">
        <f t="shared" si="4"/>
        <v>96</v>
      </c>
      <c r="E38" s="524">
        <v>1200</v>
      </c>
      <c r="F38" s="532">
        <f t="shared" si="5"/>
        <v>115.2</v>
      </c>
      <c r="G38" s="523"/>
      <c r="H38" s="523"/>
      <c r="I38" s="522" t="s">
        <v>440</v>
      </c>
      <c r="J38" s="524" t="s">
        <v>414</v>
      </c>
      <c r="K38" s="525">
        <v>6</v>
      </c>
      <c r="L38" s="524">
        <v>1200</v>
      </c>
      <c r="M38" s="525">
        <f t="shared" si="6"/>
        <v>7.2</v>
      </c>
      <c r="N38" s="523">
        <v>1200</v>
      </c>
    </row>
    <row r="39" spans="2:16" ht="20.25">
      <c r="B39" s="523"/>
      <c r="C39" s="523"/>
      <c r="D39" s="523"/>
      <c r="E39" s="523"/>
      <c r="F39" s="533"/>
      <c r="G39" s="523"/>
      <c r="H39" s="523"/>
      <c r="I39" s="523"/>
      <c r="J39" s="523"/>
      <c r="K39" s="523"/>
      <c r="L39" s="523"/>
      <c r="M39" s="523"/>
      <c r="N39" s="523"/>
    </row>
    <row r="40" spans="2:16" ht="20.25">
      <c r="B40" s="523"/>
      <c r="C40" s="523"/>
      <c r="D40" s="523"/>
      <c r="E40" s="523"/>
      <c r="F40" s="530" t="s">
        <v>445</v>
      </c>
      <c r="G40" s="523"/>
      <c r="H40" s="523"/>
      <c r="I40" s="523"/>
      <c r="J40" s="523"/>
      <c r="K40" s="523"/>
      <c r="L40" s="523"/>
      <c r="M40" s="523"/>
      <c r="N40" s="523"/>
    </row>
    <row r="41" spans="2:16" ht="34.5" customHeight="1">
      <c r="B41" s="516" t="s">
        <v>112</v>
      </c>
      <c r="C41" s="517"/>
      <c r="D41" s="518"/>
      <c r="E41" s="519"/>
      <c r="F41" s="558">
        <f>SUM(F42:F50)</f>
        <v>29385.994400000003</v>
      </c>
      <c r="G41" s="521">
        <f>F41/32</f>
        <v>918.3123250000001</v>
      </c>
      <c r="H41" s="523"/>
      <c r="I41" s="523"/>
      <c r="J41" s="523"/>
      <c r="K41" s="523"/>
      <c r="L41" s="523"/>
      <c r="M41" s="523"/>
      <c r="N41" s="523"/>
    </row>
    <row r="42" spans="2:16" ht="20.25">
      <c r="B42" s="522" t="s">
        <v>441</v>
      </c>
      <c r="C42" s="524" t="s">
        <v>431</v>
      </c>
      <c r="D42" s="525">
        <f t="shared" ref="D42:D50" si="7">D30+D18+D6</f>
        <v>62914.039999999994</v>
      </c>
      <c r="E42" s="524">
        <v>460</v>
      </c>
      <c r="F42" s="532">
        <f>F30+F18+F6</f>
        <v>28940.458400000003</v>
      </c>
      <c r="G42" s="523"/>
      <c r="H42" s="523"/>
      <c r="I42" s="523"/>
      <c r="J42" s="523"/>
      <c r="K42" s="523"/>
      <c r="L42" s="523"/>
      <c r="M42" s="523"/>
      <c r="N42" s="523"/>
    </row>
    <row r="43" spans="2:16" ht="20.25">
      <c r="B43" s="522" t="s">
        <v>433</v>
      </c>
      <c r="C43" s="524" t="s">
        <v>431</v>
      </c>
      <c r="D43" s="525">
        <f>K31*32</f>
        <v>0</v>
      </c>
      <c r="E43" s="535">
        <v>480</v>
      </c>
      <c r="F43" s="532">
        <f t="shared" ref="F43:F50" si="8">F31+F19+F7</f>
        <v>0</v>
      </c>
      <c r="G43" s="523"/>
      <c r="H43" s="523"/>
      <c r="I43" s="523"/>
      <c r="J43" s="523"/>
      <c r="K43" s="523"/>
      <c r="L43" s="523"/>
      <c r="M43" s="523"/>
      <c r="N43" s="523"/>
    </row>
    <row r="44" spans="2:16" ht="20.25">
      <c r="B44" s="522" t="s">
        <v>434</v>
      </c>
      <c r="C44" s="524" t="s">
        <v>432</v>
      </c>
      <c r="D44" s="525">
        <f t="shared" si="7"/>
        <v>0</v>
      </c>
      <c r="E44" s="524">
        <v>200</v>
      </c>
      <c r="F44" s="532">
        <f t="shared" si="8"/>
        <v>0</v>
      </c>
      <c r="G44" s="523"/>
      <c r="H44" s="523"/>
      <c r="I44" s="523"/>
      <c r="J44" s="523"/>
      <c r="K44" s="523"/>
      <c r="L44" s="523"/>
      <c r="M44" s="523"/>
      <c r="N44" s="523"/>
    </row>
    <row r="45" spans="2:16" ht="20.25">
      <c r="B45" s="522" t="s">
        <v>435</v>
      </c>
      <c r="C45" s="524" t="s">
        <v>414</v>
      </c>
      <c r="D45" s="525">
        <f t="shared" si="7"/>
        <v>0</v>
      </c>
      <c r="E45" s="524">
        <v>5000</v>
      </c>
      <c r="F45" s="532">
        <f t="shared" si="8"/>
        <v>0</v>
      </c>
      <c r="G45" s="523"/>
      <c r="H45" s="523"/>
      <c r="I45" s="523"/>
      <c r="J45" s="523"/>
      <c r="K45" s="523"/>
      <c r="L45" s="523"/>
      <c r="M45" s="523"/>
      <c r="N45" s="523"/>
    </row>
    <row r="46" spans="2:16" ht="20.25">
      <c r="B46" s="522" t="s">
        <v>436</v>
      </c>
      <c r="C46" s="524" t="s">
        <v>414</v>
      </c>
      <c r="D46" s="525">
        <f t="shared" si="7"/>
        <v>336</v>
      </c>
      <c r="E46" s="524">
        <v>726</v>
      </c>
      <c r="F46" s="532">
        <f t="shared" si="8"/>
        <v>243.93599999999998</v>
      </c>
      <c r="G46" s="523"/>
      <c r="H46" s="523"/>
      <c r="I46" s="523"/>
      <c r="J46" s="523"/>
      <c r="K46" s="523"/>
      <c r="L46" s="523"/>
      <c r="M46" s="523"/>
      <c r="N46" s="523"/>
    </row>
    <row r="47" spans="2:16" ht="20.25">
      <c r="B47" s="522" t="s">
        <v>437</v>
      </c>
      <c r="C47" s="524" t="s">
        <v>414</v>
      </c>
      <c r="D47" s="525">
        <f t="shared" si="7"/>
        <v>0</v>
      </c>
      <c r="E47" s="524">
        <v>26000</v>
      </c>
      <c r="F47" s="532">
        <f t="shared" si="8"/>
        <v>0</v>
      </c>
      <c r="G47" s="523"/>
      <c r="H47" s="523"/>
      <c r="I47" s="523"/>
      <c r="J47" s="523"/>
      <c r="K47" s="523"/>
      <c r="L47" s="523"/>
      <c r="M47" s="523"/>
      <c r="N47" s="523"/>
    </row>
    <row r="48" spans="2:16" ht="20.25">
      <c r="B48" s="522" t="s">
        <v>438</v>
      </c>
      <c r="C48" s="524" t="s">
        <v>414</v>
      </c>
      <c r="D48" s="525">
        <f t="shared" si="7"/>
        <v>0</v>
      </c>
      <c r="E48" s="524">
        <v>1000</v>
      </c>
      <c r="F48" s="532">
        <f t="shared" si="8"/>
        <v>0</v>
      </c>
      <c r="G48" s="523"/>
      <c r="H48" s="523"/>
      <c r="I48" s="523"/>
      <c r="J48" s="523"/>
      <c r="K48" s="523"/>
      <c r="L48" s="523"/>
      <c r="M48" s="523"/>
      <c r="N48" s="523"/>
    </row>
    <row r="49" spans="2:14" ht="20.25">
      <c r="B49" s="522" t="s">
        <v>439</v>
      </c>
      <c r="C49" s="524" t="s">
        <v>414</v>
      </c>
      <c r="D49" s="525">
        <f t="shared" si="7"/>
        <v>0</v>
      </c>
      <c r="E49" s="524">
        <v>21000</v>
      </c>
      <c r="F49" s="532">
        <f t="shared" si="8"/>
        <v>0</v>
      </c>
      <c r="G49" s="523"/>
      <c r="H49" s="523"/>
      <c r="I49" s="523"/>
      <c r="J49" s="523"/>
      <c r="K49" s="523"/>
      <c r="L49" s="523"/>
      <c r="M49" s="523"/>
      <c r="N49" s="523"/>
    </row>
    <row r="50" spans="2:14" ht="20.25">
      <c r="B50" s="522" t="s">
        <v>440</v>
      </c>
      <c r="C50" s="524" t="s">
        <v>414</v>
      </c>
      <c r="D50" s="525">
        <f t="shared" si="7"/>
        <v>168</v>
      </c>
      <c r="E50" s="524">
        <v>1200</v>
      </c>
      <c r="F50" s="532">
        <f t="shared" si="8"/>
        <v>201.60000000000002</v>
      </c>
      <c r="G50" s="523"/>
      <c r="H50" s="523"/>
      <c r="I50" s="523"/>
      <c r="J50" s="523"/>
      <c r="K50" s="523"/>
      <c r="L50" s="523"/>
      <c r="M50" s="523"/>
      <c r="N50" s="523"/>
    </row>
  </sheetData>
  <mergeCells count="5">
    <mergeCell ref="B1:F1"/>
    <mergeCell ref="B5:D5"/>
    <mergeCell ref="B17:D17"/>
    <mergeCell ref="B29:D29"/>
    <mergeCell ref="I29:K29"/>
  </mergeCells>
  <printOptions horizontalCentered="1"/>
  <pageMargins left="0.31496062992125984" right="0.31496062992125984" top="0.74803149606299213" bottom="0.35433070866141736" header="0.31496062992125984" footer="0.31496062992125984"/>
  <pageSetup paperSize="9" scale="5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0" tint="-0.14999847407452621"/>
  </sheetPr>
  <dimension ref="A1:N28"/>
  <sheetViews>
    <sheetView workbookViewId="0">
      <selection activeCell="B23" sqref="B23"/>
    </sheetView>
  </sheetViews>
  <sheetFormatPr defaultRowHeight="17.25"/>
  <cols>
    <col min="1" max="1" width="6.28515625" style="162" customWidth="1"/>
    <col min="2" max="2" width="23.42578125" style="163" customWidth="1"/>
    <col min="3" max="3" width="21" style="163" customWidth="1"/>
    <col min="4" max="4" width="12.28515625" style="163" customWidth="1"/>
    <col min="5" max="5" width="29.85546875" style="163" customWidth="1"/>
    <col min="6" max="6" width="25.28515625" style="163" customWidth="1"/>
    <col min="7" max="9" width="16.140625" style="163" customWidth="1"/>
    <col min="10" max="10" width="12.140625" style="163" customWidth="1"/>
    <col min="11" max="11" width="16" style="163" customWidth="1"/>
    <col min="12" max="12" width="26.85546875" style="163" customWidth="1"/>
    <col min="13" max="16384" width="9.140625" style="163"/>
  </cols>
  <sheetData>
    <row r="1" spans="1:14" s="257" customFormat="1">
      <c r="A1" s="164"/>
      <c r="B1" s="715" t="s">
        <v>382</v>
      </c>
      <c r="C1" s="715"/>
      <c r="D1" s="28"/>
      <c r="F1" s="130"/>
      <c r="G1" s="130"/>
      <c r="H1" s="130"/>
      <c r="I1" s="130"/>
      <c r="J1" s="130"/>
      <c r="K1" s="130"/>
      <c r="L1" s="130"/>
      <c r="N1" s="3"/>
    </row>
    <row r="2" spans="1:14" s="257" customFormat="1" ht="17.25" customHeight="1">
      <c r="A2" s="164"/>
      <c r="F2" s="340"/>
      <c r="G2" s="340"/>
      <c r="H2" s="340"/>
      <c r="I2" s="340"/>
      <c r="J2" s="340"/>
      <c r="K2" s="340"/>
      <c r="L2" s="340"/>
      <c r="N2" s="145"/>
    </row>
    <row r="3" spans="1:14" s="257" customFormat="1" ht="18" thickBot="1">
      <c r="A3" s="164"/>
      <c r="B3" s="165"/>
      <c r="C3" s="165"/>
      <c r="D3" s="165"/>
      <c r="E3" s="165"/>
      <c r="F3" s="165"/>
      <c r="G3" s="165"/>
      <c r="H3" s="165"/>
      <c r="I3" s="165"/>
      <c r="J3" s="165"/>
      <c r="K3" s="165"/>
      <c r="L3" s="165"/>
    </row>
    <row r="4" spans="1:14" s="258" customFormat="1" ht="27" customHeight="1">
      <c r="A4" s="164"/>
      <c r="B4" s="341" t="s">
        <v>28</v>
      </c>
      <c r="C4" s="341"/>
      <c r="D4" s="166"/>
      <c r="E4" s="341"/>
      <c r="F4" s="166"/>
      <c r="G4" s="166"/>
      <c r="H4" s="166"/>
      <c r="I4" s="166"/>
      <c r="J4" s="166"/>
      <c r="K4" s="166"/>
      <c r="L4" s="166"/>
    </row>
    <row r="5" spans="1:14" s="257" customFormat="1" ht="22.7" customHeight="1">
      <c r="A5" s="419" t="s">
        <v>292</v>
      </c>
      <c r="B5" s="419"/>
      <c r="C5" s="419"/>
      <c r="D5" s="419"/>
      <c r="E5" s="419"/>
      <c r="F5" s="419"/>
      <c r="G5" s="419"/>
      <c r="H5" s="419"/>
      <c r="I5" s="419"/>
      <c r="J5" s="419"/>
      <c r="K5" s="419"/>
      <c r="L5" s="419"/>
    </row>
    <row r="6" spans="1:14" s="257" customFormat="1" ht="22.7" customHeight="1">
      <c r="A6" s="419" t="s">
        <v>313</v>
      </c>
      <c r="B6" s="419"/>
      <c r="C6" s="419"/>
      <c r="D6" s="419"/>
      <c r="E6" s="419"/>
      <c r="F6" s="419"/>
      <c r="G6" s="419"/>
      <c r="H6" s="419"/>
      <c r="I6" s="419"/>
      <c r="J6" s="419"/>
      <c r="K6" s="419"/>
      <c r="L6" s="419"/>
    </row>
    <row r="7" spans="1:14" s="258" customFormat="1">
      <c r="A7" s="164"/>
      <c r="B7" s="166"/>
      <c r="C7" s="166"/>
      <c r="D7" s="166"/>
      <c r="E7" s="166"/>
      <c r="F7" s="166"/>
      <c r="G7" s="166"/>
      <c r="H7" s="166"/>
      <c r="I7" s="166"/>
      <c r="J7" s="166"/>
      <c r="K7" s="166"/>
      <c r="L7" s="166"/>
    </row>
    <row r="8" spans="1:14" s="167" customFormat="1">
      <c r="A8" s="164"/>
      <c r="B8" s="166"/>
      <c r="C8" s="166"/>
      <c r="D8" s="166"/>
      <c r="E8" s="166"/>
      <c r="F8" s="166"/>
      <c r="G8" s="166"/>
      <c r="H8" s="166"/>
      <c r="I8" s="166"/>
      <c r="J8" s="166"/>
      <c r="K8" s="166"/>
      <c r="L8" s="166"/>
    </row>
    <row r="9" spans="1:14" s="167" customFormat="1">
      <c r="A9" s="164"/>
      <c r="B9" s="715"/>
      <c r="C9" s="715"/>
      <c r="D9" s="166"/>
      <c r="E9" s="166"/>
      <c r="F9" s="399"/>
      <c r="G9" s="399"/>
      <c r="H9" s="399"/>
      <c r="I9" s="399"/>
      <c r="J9" s="399"/>
      <c r="K9" s="399"/>
      <c r="L9" s="399" t="s">
        <v>312</v>
      </c>
    </row>
    <row r="10" spans="1:14" s="167" customFormat="1">
      <c r="A10" s="164"/>
      <c r="B10" s="166"/>
      <c r="C10" s="166"/>
      <c r="D10" s="166"/>
      <c r="E10" s="166"/>
      <c r="F10" s="399"/>
      <c r="G10" s="399"/>
      <c r="H10" s="399"/>
      <c r="I10" s="399"/>
      <c r="J10" s="399"/>
      <c r="K10" s="399"/>
      <c r="L10" s="399"/>
    </row>
    <row r="11" spans="1:14" s="151" customFormat="1" ht="132" customHeight="1">
      <c r="A11" s="168" t="s">
        <v>113</v>
      </c>
      <c r="B11" s="215" t="s">
        <v>318</v>
      </c>
      <c r="C11" s="215" t="s">
        <v>314</v>
      </c>
      <c r="D11" s="215" t="s">
        <v>317</v>
      </c>
      <c r="E11" s="215" t="s">
        <v>346</v>
      </c>
      <c r="F11" s="215" t="s">
        <v>357</v>
      </c>
      <c r="G11" s="215" t="s">
        <v>358</v>
      </c>
      <c r="H11" s="215" t="s">
        <v>359</v>
      </c>
      <c r="I11" s="215" t="s">
        <v>360</v>
      </c>
      <c r="J11" s="215" t="s">
        <v>361</v>
      </c>
      <c r="K11" s="215" t="s">
        <v>316</v>
      </c>
      <c r="L11" s="215" t="s">
        <v>347</v>
      </c>
    </row>
    <row r="12" spans="1:14" s="151" customFormat="1" ht="13.5">
      <c r="A12" s="168">
        <v>1</v>
      </c>
      <c r="B12" s="27">
        <v>2</v>
      </c>
      <c r="C12" s="27">
        <v>3</v>
      </c>
      <c r="D12" s="27">
        <v>4</v>
      </c>
      <c r="E12" s="27">
        <v>5</v>
      </c>
      <c r="F12" s="27">
        <v>6</v>
      </c>
      <c r="G12" s="27">
        <v>6.1</v>
      </c>
      <c r="H12" s="27">
        <v>6.2</v>
      </c>
      <c r="I12" s="27">
        <v>6.3</v>
      </c>
      <c r="J12" s="27">
        <v>6.4</v>
      </c>
      <c r="K12" s="27">
        <v>7</v>
      </c>
      <c r="L12" s="27">
        <v>8</v>
      </c>
    </row>
    <row r="13" spans="1:14" s="151" customFormat="1" ht="32.25" customHeight="1">
      <c r="A13" s="444"/>
      <c r="B13" s="445" t="s">
        <v>344</v>
      </c>
      <c r="C13" s="445"/>
      <c r="D13" s="445">
        <f>SUM(D14:D17)</f>
        <v>0</v>
      </c>
      <c r="E13" s="445"/>
      <c r="F13" s="445"/>
      <c r="G13" s="445"/>
      <c r="H13" s="445"/>
      <c r="I13" s="445"/>
      <c r="J13" s="445"/>
      <c r="K13" s="445" t="s">
        <v>1</v>
      </c>
      <c r="L13" s="445"/>
    </row>
    <row r="14" spans="1:14">
      <c r="A14" s="169">
        <v>1</v>
      </c>
      <c r="B14" s="170"/>
      <c r="C14" s="170"/>
      <c r="D14" s="170"/>
      <c r="E14" s="169"/>
      <c r="F14" s="169">
        <f>SUM(G14:J14)</f>
        <v>0</v>
      </c>
      <c r="G14" s="169"/>
      <c r="H14" s="169"/>
      <c r="I14" s="169"/>
      <c r="J14" s="169"/>
      <c r="K14" s="169" t="s">
        <v>1</v>
      </c>
      <c r="L14" s="169"/>
    </row>
    <row r="15" spans="1:14">
      <c r="A15" s="169">
        <v>2</v>
      </c>
      <c r="B15" s="170"/>
      <c r="C15" s="170"/>
      <c r="D15" s="170"/>
      <c r="E15" s="169"/>
      <c r="F15" s="169">
        <f t="shared" ref="F15:F22" si="0">SUM(G15:J15)</f>
        <v>0</v>
      </c>
      <c r="G15" s="169"/>
      <c r="H15" s="169"/>
      <c r="I15" s="169"/>
      <c r="J15" s="169"/>
      <c r="K15" s="169" t="s">
        <v>1</v>
      </c>
      <c r="L15" s="169"/>
    </row>
    <row r="16" spans="1:14">
      <c r="A16" s="169">
        <v>3</v>
      </c>
      <c r="B16" s="170"/>
      <c r="C16" s="170"/>
      <c r="D16" s="170"/>
      <c r="E16" s="169"/>
      <c r="F16" s="169">
        <f t="shared" si="0"/>
        <v>0</v>
      </c>
      <c r="G16" s="169"/>
      <c r="H16" s="169"/>
      <c r="I16" s="169"/>
      <c r="J16" s="169"/>
      <c r="K16" s="169" t="s">
        <v>1</v>
      </c>
      <c r="L16" s="169"/>
    </row>
    <row r="17" spans="1:12">
      <c r="A17" s="169" t="s">
        <v>266</v>
      </c>
      <c r="B17" s="170"/>
      <c r="C17" s="170"/>
      <c r="D17" s="170"/>
      <c r="E17" s="169"/>
      <c r="F17" s="169">
        <f t="shared" si="0"/>
        <v>0</v>
      </c>
      <c r="G17" s="169"/>
      <c r="H17" s="169"/>
      <c r="I17" s="169"/>
      <c r="J17" s="169"/>
      <c r="K17" s="169" t="s">
        <v>1</v>
      </c>
      <c r="L17" s="169"/>
    </row>
    <row r="18" spans="1:12" s="151" customFormat="1" ht="32.25" customHeight="1">
      <c r="A18" s="444"/>
      <c r="B18" s="445" t="s">
        <v>345</v>
      </c>
      <c r="C18" s="445"/>
      <c r="D18" s="445">
        <f>SUM(D19:D22)</f>
        <v>0</v>
      </c>
      <c r="E18" s="445"/>
      <c r="F18" s="445"/>
      <c r="G18" s="445"/>
      <c r="H18" s="445"/>
      <c r="I18" s="445"/>
      <c r="J18" s="445"/>
      <c r="K18" s="445" t="s">
        <v>1</v>
      </c>
      <c r="L18" s="445"/>
    </row>
    <row r="19" spans="1:12">
      <c r="A19" s="169">
        <v>1</v>
      </c>
      <c r="B19" s="170"/>
      <c r="C19" s="170"/>
      <c r="D19" s="170"/>
      <c r="E19" s="169"/>
      <c r="F19" s="169">
        <f t="shared" si="0"/>
        <v>0</v>
      </c>
      <c r="G19" s="169"/>
      <c r="H19" s="169"/>
      <c r="I19" s="169"/>
      <c r="J19" s="169"/>
      <c r="K19" s="169" t="s">
        <v>1</v>
      </c>
      <c r="L19" s="169"/>
    </row>
    <row r="20" spans="1:12">
      <c r="A20" s="169">
        <v>2</v>
      </c>
      <c r="B20" s="170"/>
      <c r="C20" s="170"/>
      <c r="D20" s="170"/>
      <c r="E20" s="169"/>
      <c r="F20" s="169">
        <f t="shared" si="0"/>
        <v>0</v>
      </c>
      <c r="G20" s="169"/>
      <c r="H20" s="169"/>
      <c r="I20" s="169"/>
      <c r="J20" s="169"/>
      <c r="K20" s="169" t="s">
        <v>1</v>
      </c>
      <c r="L20" s="169"/>
    </row>
    <row r="21" spans="1:12">
      <c r="A21" s="169">
        <v>3</v>
      </c>
      <c r="B21" s="170"/>
      <c r="C21" s="170"/>
      <c r="D21" s="170"/>
      <c r="E21" s="169"/>
      <c r="F21" s="169">
        <f t="shared" si="0"/>
        <v>0</v>
      </c>
      <c r="G21" s="169"/>
      <c r="H21" s="169"/>
      <c r="I21" s="169"/>
      <c r="J21" s="169"/>
      <c r="K21" s="169" t="s">
        <v>1</v>
      </c>
      <c r="L21" s="169"/>
    </row>
    <row r="22" spans="1:12">
      <c r="A22" s="169" t="s">
        <v>266</v>
      </c>
      <c r="B22" s="170"/>
      <c r="C22" s="170"/>
      <c r="D22" s="170"/>
      <c r="E22" s="169"/>
      <c r="F22" s="169">
        <f t="shared" si="0"/>
        <v>0</v>
      </c>
      <c r="G22" s="169"/>
      <c r="H22" s="169"/>
      <c r="I22" s="169"/>
      <c r="J22" s="169"/>
      <c r="K22" s="169" t="s">
        <v>1</v>
      </c>
      <c r="L22" s="169"/>
    </row>
    <row r="23" spans="1:12" s="151" customFormat="1" ht="32.25" customHeight="1">
      <c r="A23" s="444"/>
      <c r="B23" s="445" t="s">
        <v>343</v>
      </c>
      <c r="C23" s="445"/>
      <c r="D23" s="445">
        <f>SUM(D24:D27)</f>
        <v>0</v>
      </c>
      <c r="E23" s="445"/>
      <c r="F23" s="445"/>
      <c r="G23" s="445"/>
      <c r="H23" s="445"/>
      <c r="I23" s="445"/>
      <c r="J23" s="445"/>
      <c r="K23" s="445"/>
      <c r="L23" s="445"/>
    </row>
    <row r="24" spans="1:12">
      <c r="A24" s="169">
        <v>1</v>
      </c>
      <c r="B24" s="170"/>
      <c r="C24" s="170"/>
      <c r="D24" s="170"/>
      <c r="E24" s="169"/>
      <c r="F24" s="169">
        <f>SUM(G24:J24)</f>
        <v>0</v>
      </c>
      <c r="G24" s="169"/>
      <c r="H24" s="169"/>
      <c r="I24" s="169"/>
      <c r="J24" s="169"/>
      <c r="K24" s="169"/>
      <c r="L24" s="169"/>
    </row>
    <row r="25" spans="1:12">
      <c r="A25" s="169">
        <v>2</v>
      </c>
      <c r="B25" s="170"/>
      <c r="C25" s="170"/>
      <c r="D25" s="170"/>
      <c r="E25" s="169"/>
      <c r="F25" s="169">
        <f>SUM(G25:J25)</f>
        <v>0</v>
      </c>
      <c r="G25" s="169"/>
      <c r="H25" s="169"/>
      <c r="I25" s="169"/>
      <c r="J25" s="169"/>
      <c r="K25" s="169"/>
      <c r="L25" s="169"/>
    </row>
    <row r="26" spans="1:12">
      <c r="A26" s="169">
        <v>3</v>
      </c>
      <c r="B26" s="170"/>
      <c r="C26" s="170"/>
      <c r="D26" s="170"/>
      <c r="E26" s="169"/>
      <c r="F26" s="169">
        <f>SUM(G26:J26)</f>
        <v>0</v>
      </c>
      <c r="G26" s="169"/>
      <c r="H26" s="169"/>
      <c r="I26" s="169"/>
      <c r="J26" s="169"/>
      <c r="K26" s="169"/>
      <c r="L26" s="169"/>
    </row>
    <row r="27" spans="1:12">
      <c r="A27" s="169" t="s">
        <v>266</v>
      </c>
      <c r="B27" s="170"/>
      <c r="C27" s="170"/>
      <c r="D27" s="170"/>
      <c r="E27" s="169"/>
      <c r="F27" s="169">
        <f>SUM(G27:J27)</f>
        <v>0</v>
      </c>
      <c r="G27" s="169"/>
      <c r="H27" s="169"/>
      <c r="I27" s="169"/>
      <c r="J27" s="169"/>
      <c r="K27" s="169"/>
      <c r="L27" s="169"/>
    </row>
    <row r="28" spans="1:12" s="151" customFormat="1" ht="32.25" customHeight="1">
      <c r="A28" s="444"/>
      <c r="B28" s="446" t="s">
        <v>315</v>
      </c>
      <c r="C28" s="445"/>
      <c r="D28" s="445"/>
      <c r="E28" s="445"/>
      <c r="F28" s="445"/>
      <c r="G28" s="445"/>
      <c r="H28" s="445"/>
      <c r="I28" s="445"/>
      <c r="J28" s="445"/>
      <c r="K28" s="447">
        <f>SUM(K24:K27)</f>
        <v>0</v>
      </c>
      <c r="L28" s="445"/>
    </row>
  </sheetData>
  <mergeCells count="2">
    <mergeCell ref="B9:C9"/>
    <mergeCell ref="B1:C1"/>
  </mergeCells>
  <pageMargins left="0.35" right="0.35" top="0.28999999999999998" bottom="0.37" header="0.21" footer="0.16"/>
  <pageSetup paperSize="9" scale="65" orientation="landscape"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L55"/>
  <sheetViews>
    <sheetView topLeftCell="A4" workbookViewId="0">
      <selection activeCell="M27" sqref="M27"/>
    </sheetView>
  </sheetViews>
  <sheetFormatPr defaultRowHeight="13.5"/>
  <cols>
    <col min="1" max="1" width="3.5703125" style="4" customWidth="1"/>
    <col min="2" max="2" width="29.42578125" style="18" customWidth="1"/>
    <col min="3" max="3" width="12.5703125" style="5" customWidth="1"/>
    <col min="4" max="4" width="9.5703125" style="5" customWidth="1"/>
    <col min="5" max="5" width="11.140625" style="5" customWidth="1"/>
    <col min="6" max="6" width="15" style="5" customWidth="1"/>
    <col min="7" max="7" width="11" style="5" customWidth="1"/>
    <col min="8" max="8" width="15" style="5" customWidth="1"/>
    <col min="9" max="9" width="13.85546875" style="5" customWidth="1"/>
    <col min="10" max="10" width="10.85546875" style="5" customWidth="1"/>
    <col min="11" max="11" width="14.7109375" style="5" customWidth="1"/>
    <col min="12" max="12" width="10" style="5" customWidth="1"/>
    <col min="13" max="13" width="15" style="5" customWidth="1"/>
    <col min="14" max="14" width="9.42578125" style="5" customWidth="1"/>
    <col min="15" max="15" width="11.85546875" style="5" customWidth="1"/>
    <col min="16" max="16" width="10.5703125" style="5" customWidth="1"/>
    <col min="17" max="17" width="9" style="5" customWidth="1"/>
    <col min="18" max="18" width="12.5703125" style="5" customWidth="1"/>
    <col min="19" max="19" width="8.85546875" style="5" customWidth="1"/>
    <col min="20" max="20" width="11.42578125" style="5" customWidth="1"/>
    <col min="21" max="21" width="10.5703125" style="5" customWidth="1"/>
    <col min="22" max="22" width="9.28515625" style="5" customWidth="1"/>
    <col min="23" max="23" width="10.5703125" style="5" customWidth="1"/>
    <col min="24" max="24" width="10" style="5" customWidth="1"/>
    <col min="25" max="25" width="14" style="5" customWidth="1"/>
    <col min="26" max="26" width="8.85546875" style="5" customWidth="1"/>
    <col min="27" max="27" width="11.42578125" style="5" customWidth="1"/>
    <col min="28" max="28" width="10.5703125" style="5" customWidth="1"/>
    <col min="29" max="29" width="9" style="5" customWidth="1"/>
    <col min="30" max="30" width="10.5703125" style="5" customWidth="1"/>
    <col min="31" max="31" width="10" style="5" customWidth="1"/>
    <col min="32" max="32" width="14" style="5" customWidth="1"/>
    <col min="33" max="33" width="8.85546875" style="5" customWidth="1"/>
    <col min="34" max="34" width="11.42578125" style="5" customWidth="1"/>
    <col min="35" max="35" width="10.5703125" style="5" customWidth="1"/>
    <col min="36" max="36" width="9" style="5" customWidth="1"/>
    <col min="37" max="37" width="9.42578125" style="5" customWidth="1"/>
    <col min="38" max="16384" width="9.140625" style="5"/>
  </cols>
  <sheetData>
    <row r="1" spans="1:38" ht="16.5">
      <c r="A1" s="28"/>
      <c r="B1" s="486" t="s">
        <v>183</v>
      </c>
      <c r="C1" s="29"/>
      <c r="D1" s="29"/>
      <c r="E1" s="29"/>
      <c r="F1" s="29"/>
      <c r="G1" s="29"/>
      <c r="H1" s="29"/>
      <c r="I1" s="131"/>
      <c r="J1" s="29"/>
      <c r="K1" s="130" t="s">
        <v>310</v>
      </c>
      <c r="L1" s="131"/>
      <c r="M1" s="29"/>
      <c r="N1" s="29"/>
      <c r="O1" s="29"/>
      <c r="P1" s="29"/>
      <c r="Q1" s="131"/>
      <c r="R1" s="131"/>
      <c r="S1" s="131"/>
      <c r="T1" s="29"/>
      <c r="U1" s="130"/>
      <c r="V1" s="131"/>
      <c r="W1" s="29"/>
      <c r="X1" s="29"/>
      <c r="Y1" s="29"/>
      <c r="Z1" s="29"/>
      <c r="AA1" s="29"/>
      <c r="AB1" s="3"/>
      <c r="AC1" s="131"/>
      <c r="AD1" s="131"/>
      <c r="AE1" s="29"/>
      <c r="AF1" s="29"/>
      <c r="AG1" s="29"/>
      <c r="AH1" s="29"/>
      <c r="AI1" s="3"/>
      <c r="AJ1" s="131"/>
      <c r="AK1" s="131"/>
      <c r="AL1" s="35"/>
    </row>
    <row r="2" spans="1:38" ht="24" customHeight="1" thickBot="1">
      <c r="A2" s="28"/>
      <c r="B2" s="487"/>
      <c r="C2" s="147"/>
      <c r="D2" s="147"/>
      <c r="E2" s="21"/>
      <c r="F2" s="147"/>
      <c r="G2" s="147"/>
      <c r="H2" s="147"/>
      <c r="J2" s="145"/>
      <c r="K2" s="340" t="s">
        <v>27</v>
      </c>
      <c r="L2" s="145"/>
      <c r="M2" s="9"/>
      <c r="N2" s="9"/>
      <c r="O2" s="145"/>
      <c r="P2" s="145"/>
      <c r="Q2" s="9"/>
      <c r="R2" s="148"/>
      <c r="S2" s="674"/>
      <c r="T2" s="674"/>
      <c r="U2" s="674"/>
      <c r="V2" s="674"/>
      <c r="W2" s="674"/>
      <c r="X2" s="674"/>
      <c r="Y2" s="9"/>
      <c r="Z2" s="9"/>
      <c r="AA2" s="9"/>
      <c r="AB2" s="148"/>
      <c r="AC2" s="9"/>
      <c r="AD2" s="148"/>
      <c r="AE2" s="145"/>
      <c r="AF2" s="9"/>
      <c r="AG2" s="9"/>
      <c r="AH2" s="9"/>
      <c r="AI2" s="148"/>
      <c r="AJ2" s="9"/>
      <c r="AK2" s="148"/>
      <c r="AL2" s="190"/>
    </row>
    <row r="3" spans="1:38" s="151" customFormat="1" ht="25.5" customHeight="1">
      <c r="A3" s="28"/>
      <c r="B3" s="488" t="s">
        <v>28</v>
      </c>
      <c r="C3" s="131"/>
      <c r="D3" s="131"/>
      <c r="E3" s="149"/>
      <c r="F3" s="131"/>
      <c r="G3" s="29"/>
      <c r="H3" s="29"/>
      <c r="I3" s="29"/>
      <c r="J3" s="29"/>
      <c r="K3" s="38" t="s">
        <v>181</v>
      </c>
      <c r="L3" s="32"/>
      <c r="M3" s="131"/>
      <c r="N3" s="29"/>
      <c r="O3" s="29"/>
      <c r="P3" s="29"/>
      <c r="Q3" s="29"/>
      <c r="R3" s="150"/>
      <c r="S3" s="29"/>
      <c r="T3" s="29"/>
      <c r="U3" s="29"/>
      <c r="V3" s="29"/>
      <c r="W3" s="38" t="s">
        <v>181</v>
      </c>
      <c r="X3" s="32"/>
      <c r="Y3" s="131"/>
      <c r="Z3" s="29"/>
      <c r="AA3" s="29"/>
      <c r="AB3" s="29"/>
      <c r="AC3" s="29"/>
      <c r="AD3" s="150"/>
      <c r="AE3" s="32"/>
      <c r="AF3" s="131"/>
      <c r="AG3" s="29"/>
      <c r="AH3" s="29"/>
      <c r="AI3" s="29"/>
      <c r="AJ3" s="29"/>
      <c r="AK3" s="150"/>
    </row>
    <row r="4" spans="1:38" s="277" customFormat="1" ht="14.25">
      <c r="A4" s="207"/>
      <c r="B4" s="489"/>
      <c r="C4" s="275"/>
      <c r="D4" s="276"/>
      <c r="E4" s="278"/>
      <c r="F4" s="276"/>
      <c r="G4" s="276"/>
      <c r="H4" s="278" t="s">
        <v>323</v>
      </c>
      <c r="I4" s="276"/>
      <c r="J4" s="276"/>
      <c r="K4" s="387"/>
      <c r="L4" s="385"/>
      <c r="M4" s="276"/>
      <c r="N4" s="385"/>
      <c r="O4" s="385" t="s">
        <v>291</v>
      </c>
      <c r="P4" s="385"/>
      <c r="Q4" s="385"/>
      <c r="R4" s="386"/>
      <c r="S4" s="718" t="s">
        <v>182</v>
      </c>
      <c r="T4" s="718"/>
      <c r="U4" s="718"/>
      <c r="V4" s="718"/>
      <c r="W4" s="718"/>
      <c r="X4" s="195" t="s">
        <v>353</v>
      </c>
      <c r="Y4" s="196"/>
      <c r="Z4" s="196"/>
      <c r="AA4" s="196"/>
      <c r="AB4" s="196"/>
      <c r="AC4" s="196"/>
      <c r="AD4" s="391"/>
      <c r="AE4" s="195" t="s">
        <v>385</v>
      </c>
      <c r="AF4" s="196"/>
      <c r="AG4" s="196"/>
      <c r="AH4" s="196"/>
      <c r="AI4" s="196"/>
      <c r="AJ4" s="196"/>
      <c r="AK4" s="391"/>
    </row>
    <row r="5" spans="1:38" s="151" customFormat="1" ht="76.5">
      <c r="A5" s="178" t="s">
        <v>113</v>
      </c>
      <c r="B5" s="270" t="s">
        <v>184</v>
      </c>
      <c r="C5" s="61" t="s">
        <v>185</v>
      </c>
      <c r="D5" s="61" t="s">
        <v>186</v>
      </c>
      <c r="E5" s="61" t="s">
        <v>179</v>
      </c>
      <c r="F5" s="460" t="s">
        <v>348</v>
      </c>
      <c r="G5" s="461" t="s">
        <v>324</v>
      </c>
      <c r="H5" s="236" t="s">
        <v>399</v>
      </c>
      <c r="I5" s="61" t="s">
        <v>188</v>
      </c>
      <c r="J5" s="61" t="s">
        <v>189</v>
      </c>
      <c r="K5" s="61" t="s">
        <v>309</v>
      </c>
      <c r="L5" s="61" t="s">
        <v>179</v>
      </c>
      <c r="M5" s="460" t="s">
        <v>391</v>
      </c>
      <c r="N5" s="461" t="s">
        <v>306</v>
      </c>
      <c r="O5" s="61" t="s">
        <v>238</v>
      </c>
      <c r="P5" s="61" t="s">
        <v>188</v>
      </c>
      <c r="Q5" s="61" t="s">
        <v>189</v>
      </c>
      <c r="R5" s="61" t="s">
        <v>308</v>
      </c>
      <c r="S5" s="61" t="s">
        <v>179</v>
      </c>
      <c r="T5" s="61" t="s">
        <v>238</v>
      </c>
      <c r="U5" s="61" t="s">
        <v>188</v>
      </c>
      <c r="V5" s="61" t="s">
        <v>189</v>
      </c>
      <c r="W5" s="61" t="s">
        <v>307</v>
      </c>
      <c r="X5" s="61" t="s">
        <v>179</v>
      </c>
      <c r="Y5" s="61" t="s">
        <v>348</v>
      </c>
      <c r="Z5" s="460" t="s">
        <v>351</v>
      </c>
      <c r="AA5" s="61" t="s">
        <v>238</v>
      </c>
      <c r="AB5" s="61" t="s">
        <v>188</v>
      </c>
      <c r="AC5" s="61" t="s">
        <v>189</v>
      </c>
      <c r="AD5" s="61" t="s">
        <v>307</v>
      </c>
      <c r="AE5" s="61" t="s">
        <v>179</v>
      </c>
      <c r="AF5" s="61" t="s">
        <v>350</v>
      </c>
      <c r="AG5" s="460" t="s">
        <v>392</v>
      </c>
      <c r="AH5" s="61" t="s">
        <v>238</v>
      </c>
      <c r="AI5" s="61" t="s">
        <v>188</v>
      </c>
      <c r="AJ5" s="61" t="s">
        <v>189</v>
      </c>
      <c r="AK5" s="61" t="s">
        <v>307</v>
      </c>
    </row>
    <row r="6" spans="1:38" s="33" customFormat="1" ht="12.75">
      <c r="A6" s="120">
        <v>1</v>
      </c>
      <c r="B6" s="272">
        <v>2</v>
      </c>
      <c r="C6" s="120">
        <v>3</v>
      </c>
      <c r="D6" s="120">
        <v>4</v>
      </c>
      <c r="E6" s="120">
        <v>5</v>
      </c>
      <c r="F6" s="120">
        <v>6</v>
      </c>
      <c r="G6" s="120">
        <v>7</v>
      </c>
      <c r="H6" s="120">
        <v>8</v>
      </c>
      <c r="I6" s="120">
        <v>9</v>
      </c>
      <c r="J6" s="120">
        <v>10</v>
      </c>
      <c r="K6" s="120">
        <v>11</v>
      </c>
      <c r="L6" s="120">
        <v>12</v>
      </c>
      <c r="M6" s="120">
        <v>13</v>
      </c>
      <c r="N6" s="120">
        <v>14</v>
      </c>
      <c r="O6" s="120">
        <v>15</v>
      </c>
      <c r="P6" s="120">
        <v>16</v>
      </c>
      <c r="Q6" s="120">
        <v>17</v>
      </c>
      <c r="R6" s="120">
        <v>18</v>
      </c>
      <c r="S6" s="120">
        <v>19</v>
      </c>
      <c r="T6" s="120">
        <v>20</v>
      </c>
      <c r="U6" s="120">
        <v>21</v>
      </c>
      <c r="V6" s="120">
        <v>22</v>
      </c>
      <c r="W6" s="120">
        <v>23</v>
      </c>
      <c r="X6" s="120">
        <v>24</v>
      </c>
      <c r="Y6" s="120">
        <v>25</v>
      </c>
      <c r="Z6" s="120">
        <v>26</v>
      </c>
      <c r="AA6" s="120">
        <v>27</v>
      </c>
      <c r="AB6" s="120">
        <v>28</v>
      </c>
      <c r="AC6" s="120">
        <v>29</v>
      </c>
      <c r="AD6" s="120">
        <v>30</v>
      </c>
      <c r="AE6" s="120">
        <v>31</v>
      </c>
      <c r="AF6" s="120">
        <v>32</v>
      </c>
      <c r="AG6" s="120">
        <v>33</v>
      </c>
      <c r="AH6" s="120">
        <v>34</v>
      </c>
      <c r="AI6" s="120">
        <v>35</v>
      </c>
      <c r="AJ6" s="120">
        <v>36</v>
      </c>
      <c r="AK6" s="120">
        <v>37</v>
      </c>
    </row>
    <row r="7" spans="1:38" ht="18.75" customHeight="1">
      <c r="A7" s="179" t="s">
        <v>2</v>
      </c>
      <c r="B7" s="490" t="s">
        <v>388</v>
      </c>
      <c r="C7" s="181"/>
      <c r="D7" s="181"/>
      <c r="E7" s="180"/>
      <c r="F7" s="181"/>
      <c r="G7" s="181"/>
      <c r="H7" s="181"/>
      <c r="I7" s="181"/>
      <c r="J7" s="181"/>
      <c r="K7" s="181"/>
      <c r="L7" s="180"/>
      <c r="M7" s="181"/>
      <c r="N7" s="181"/>
      <c r="O7" s="181"/>
      <c r="P7" s="181"/>
      <c r="Q7" s="181"/>
      <c r="R7" s="181"/>
      <c r="S7" s="181"/>
      <c r="T7" s="181"/>
      <c r="U7" s="181"/>
      <c r="V7" s="181"/>
      <c r="W7" s="181"/>
      <c r="X7" s="180"/>
      <c r="Y7" s="181"/>
      <c r="Z7" s="181"/>
      <c r="AA7" s="181"/>
      <c r="AB7" s="181"/>
      <c r="AC7" s="181"/>
      <c r="AD7" s="181"/>
      <c r="AE7" s="180"/>
      <c r="AF7" s="181"/>
      <c r="AG7" s="181"/>
      <c r="AH7" s="181"/>
      <c r="AI7" s="181"/>
      <c r="AJ7" s="181"/>
      <c r="AK7" s="181"/>
    </row>
    <row r="8" spans="1:38">
      <c r="A8" s="168"/>
      <c r="B8" s="248" t="s">
        <v>176</v>
      </c>
      <c r="C8" s="181"/>
      <c r="D8" s="181"/>
      <c r="E8" s="153"/>
      <c r="F8" s="181"/>
      <c r="G8" s="181"/>
      <c r="H8" s="181"/>
      <c r="I8" s="181"/>
      <c r="J8" s="181"/>
      <c r="K8" s="181"/>
      <c r="L8" s="153"/>
      <c r="M8" s="181"/>
      <c r="N8" s="181"/>
      <c r="O8" s="181"/>
      <c r="P8" s="181"/>
      <c r="Q8" s="181"/>
      <c r="R8" s="181"/>
      <c r="S8" s="181"/>
      <c r="T8" s="181"/>
      <c r="U8" s="181"/>
      <c r="V8" s="181"/>
      <c r="W8" s="181"/>
      <c r="X8" s="153"/>
      <c r="Y8" s="181"/>
      <c r="Z8" s="181"/>
      <c r="AA8" s="181"/>
      <c r="AB8" s="181"/>
      <c r="AC8" s="181"/>
      <c r="AD8" s="181"/>
      <c r="AE8" s="153"/>
      <c r="AF8" s="181"/>
      <c r="AG8" s="181"/>
      <c r="AH8" s="181"/>
      <c r="AI8" s="181"/>
      <c r="AJ8" s="181"/>
      <c r="AK8" s="181"/>
    </row>
    <row r="9" spans="1:38">
      <c r="A9" s="168"/>
      <c r="B9" s="248"/>
      <c r="C9" s="181"/>
      <c r="D9" s="181"/>
      <c r="E9" s="153"/>
      <c r="F9" s="181"/>
      <c r="G9" s="181"/>
      <c r="H9" s="153"/>
      <c r="I9" s="153"/>
      <c r="J9" s="153"/>
      <c r="K9" s="153"/>
      <c r="L9" s="153"/>
      <c r="M9" s="181"/>
      <c r="N9" s="181"/>
      <c r="O9" s="153"/>
      <c r="P9" s="153"/>
      <c r="Q9" s="153"/>
      <c r="R9" s="153"/>
      <c r="S9" s="153"/>
      <c r="T9" s="153"/>
      <c r="U9" s="153"/>
      <c r="V9" s="153"/>
      <c r="W9" s="153"/>
      <c r="X9" s="153"/>
      <c r="Y9" s="181"/>
      <c r="Z9" s="181"/>
      <c r="AA9" s="153"/>
      <c r="AB9" s="153"/>
      <c r="AC9" s="153"/>
      <c r="AD9" s="153"/>
      <c r="AE9" s="153"/>
      <c r="AF9" s="181"/>
      <c r="AG9" s="181"/>
      <c r="AH9" s="153"/>
      <c r="AI9" s="153"/>
      <c r="AJ9" s="153"/>
      <c r="AK9" s="153"/>
    </row>
    <row r="10" spans="1:38">
      <c r="A10" s="168">
        <v>1</v>
      </c>
      <c r="B10" s="210"/>
      <c r="C10" s="168"/>
      <c r="D10" s="181" t="s">
        <v>1</v>
      </c>
      <c r="E10" s="99"/>
      <c r="F10" s="181" t="s">
        <v>1</v>
      </c>
      <c r="G10" s="181"/>
      <c r="H10" s="168"/>
      <c r="I10" s="168"/>
      <c r="J10" s="168"/>
      <c r="K10" s="181">
        <f>H10+I10+J10</f>
        <v>0</v>
      </c>
      <c r="L10" s="99"/>
      <c r="M10" s="181" t="s">
        <v>1</v>
      </c>
      <c r="N10" s="181"/>
      <c r="O10" s="168"/>
      <c r="P10" s="168"/>
      <c r="Q10" s="168"/>
      <c r="R10" s="181">
        <f>O10+P10+Q10</f>
        <v>0</v>
      </c>
      <c r="S10" s="181">
        <f>+E10-L10</f>
        <v>0</v>
      </c>
      <c r="T10" s="181">
        <f t="shared" ref="T10:V12" si="0">H10-O10</f>
        <v>0</v>
      </c>
      <c r="U10" s="181">
        <f t="shared" si="0"/>
        <v>0</v>
      </c>
      <c r="V10" s="181">
        <f t="shared" si="0"/>
        <v>0</v>
      </c>
      <c r="W10" s="181">
        <f>T10+U10+V10</f>
        <v>0</v>
      </c>
      <c r="X10" s="99"/>
      <c r="Y10" s="181" t="s">
        <v>1</v>
      </c>
      <c r="Z10" s="181"/>
      <c r="AA10" s="168"/>
      <c r="AB10" s="168"/>
      <c r="AC10" s="168"/>
      <c r="AD10" s="181">
        <f>AA10+AB10+AC10</f>
        <v>0</v>
      </c>
      <c r="AE10" s="99"/>
      <c r="AF10" s="181" t="s">
        <v>1</v>
      </c>
      <c r="AG10" s="181"/>
      <c r="AH10" s="168"/>
      <c r="AI10" s="168"/>
      <c r="AJ10" s="168"/>
      <c r="AK10" s="181">
        <f>AH10+AI10+AJ10</f>
        <v>0</v>
      </c>
    </row>
    <row r="11" spans="1:38">
      <c r="A11" s="168">
        <v>2</v>
      </c>
      <c r="B11" s="210"/>
      <c r="C11" s="168"/>
      <c r="D11" s="181" t="s">
        <v>1</v>
      </c>
      <c r="E11" s="99"/>
      <c r="F11" s="181" t="s">
        <v>1</v>
      </c>
      <c r="G11" s="181"/>
      <c r="H11" s="168"/>
      <c r="I11" s="168"/>
      <c r="J11" s="168"/>
      <c r="K11" s="181">
        <f>H11+I11+J11</f>
        <v>0</v>
      </c>
      <c r="L11" s="99"/>
      <c r="M11" s="181" t="s">
        <v>1</v>
      </c>
      <c r="N11" s="181"/>
      <c r="O11" s="168"/>
      <c r="P11" s="168"/>
      <c r="Q11" s="168"/>
      <c r="R11" s="181">
        <f>O11+P11+Q11</f>
        <v>0</v>
      </c>
      <c r="S11" s="181">
        <f>+E11-L11</f>
        <v>0</v>
      </c>
      <c r="T11" s="181">
        <f t="shared" si="0"/>
        <v>0</v>
      </c>
      <c r="U11" s="181">
        <f t="shared" si="0"/>
        <v>0</v>
      </c>
      <c r="V11" s="181">
        <f t="shared" si="0"/>
        <v>0</v>
      </c>
      <c r="W11" s="181">
        <f>T11+U11+V11</f>
        <v>0</v>
      </c>
      <c r="X11" s="99"/>
      <c r="Y11" s="181" t="s">
        <v>1</v>
      </c>
      <c r="Z11" s="181"/>
      <c r="AA11" s="168"/>
      <c r="AB11" s="168"/>
      <c r="AC11" s="168"/>
      <c r="AD11" s="181">
        <f>AA11+AB11+AC11</f>
        <v>0</v>
      </c>
      <c r="AE11" s="99"/>
      <c r="AF11" s="181" t="s">
        <v>1</v>
      </c>
      <c r="AG11" s="181"/>
      <c r="AH11" s="168"/>
      <c r="AI11" s="168"/>
      <c r="AJ11" s="168"/>
      <c r="AK11" s="181">
        <f>AH11+AI11+AJ11</f>
        <v>0</v>
      </c>
    </row>
    <row r="12" spans="1:38">
      <c r="A12" s="168">
        <v>3</v>
      </c>
      <c r="B12" s="210"/>
      <c r="C12" s="168"/>
      <c r="D12" s="181" t="s">
        <v>1</v>
      </c>
      <c r="E12" s="99"/>
      <c r="F12" s="181" t="s">
        <v>1</v>
      </c>
      <c r="G12" s="181"/>
      <c r="H12" s="168"/>
      <c r="I12" s="168"/>
      <c r="J12" s="168"/>
      <c r="K12" s="181">
        <f>H12+I12+J12</f>
        <v>0</v>
      </c>
      <c r="L12" s="99"/>
      <c r="M12" s="181" t="s">
        <v>1</v>
      </c>
      <c r="N12" s="181"/>
      <c r="O12" s="168"/>
      <c r="P12" s="168"/>
      <c r="Q12" s="168"/>
      <c r="R12" s="181">
        <f>O12+P12+Q12</f>
        <v>0</v>
      </c>
      <c r="S12" s="181">
        <f>+E12-L12</f>
        <v>0</v>
      </c>
      <c r="T12" s="181">
        <f t="shared" si="0"/>
        <v>0</v>
      </c>
      <c r="U12" s="181">
        <f t="shared" si="0"/>
        <v>0</v>
      </c>
      <c r="V12" s="181">
        <f t="shared" si="0"/>
        <v>0</v>
      </c>
      <c r="W12" s="181">
        <f>T12+U12+V12</f>
        <v>0</v>
      </c>
      <c r="X12" s="99"/>
      <c r="Y12" s="181" t="s">
        <v>1</v>
      </c>
      <c r="Z12" s="181"/>
      <c r="AA12" s="168"/>
      <c r="AB12" s="168"/>
      <c r="AC12" s="168"/>
      <c r="AD12" s="181">
        <f>AA12+AB12+AC12</f>
        <v>0</v>
      </c>
      <c r="AE12" s="99"/>
      <c r="AF12" s="181" t="s">
        <v>1</v>
      </c>
      <c r="AG12" s="181"/>
      <c r="AH12" s="168"/>
      <c r="AI12" s="168"/>
      <c r="AJ12" s="168"/>
      <c r="AK12" s="181">
        <f>AH12+AI12+AJ12</f>
        <v>0</v>
      </c>
    </row>
    <row r="13" spans="1:38">
      <c r="A13" s="168"/>
      <c r="B13" s="210"/>
      <c r="C13" s="168"/>
      <c r="D13" s="181"/>
      <c r="E13" s="99"/>
      <c r="F13" s="181"/>
      <c r="G13" s="181"/>
      <c r="H13" s="168"/>
      <c r="I13" s="168"/>
      <c r="J13" s="168"/>
      <c r="K13" s="181"/>
      <c r="L13" s="99"/>
      <c r="M13" s="181"/>
      <c r="N13" s="181"/>
      <c r="O13" s="168"/>
      <c r="P13" s="168"/>
      <c r="Q13" s="168"/>
      <c r="R13" s="181"/>
      <c r="S13" s="181"/>
      <c r="T13" s="168"/>
      <c r="U13" s="168"/>
      <c r="V13" s="168"/>
      <c r="W13" s="181"/>
      <c r="X13" s="99"/>
      <c r="Y13" s="181"/>
      <c r="Z13" s="181"/>
      <c r="AA13" s="168"/>
      <c r="AB13" s="168"/>
      <c r="AC13" s="168"/>
      <c r="AD13" s="181"/>
      <c r="AE13" s="99"/>
      <c r="AF13" s="181"/>
      <c r="AG13" s="181"/>
      <c r="AH13" s="168"/>
      <c r="AI13" s="168"/>
      <c r="AJ13" s="168"/>
      <c r="AK13" s="181"/>
    </row>
    <row r="14" spans="1:38" s="184" customFormat="1" ht="14.25">
      <c r="A14" s="179"/>
      <c r="B14" s="491" t="s">
        <v>112</v>
      </c>
      <c r="C14" s="183" t="s">
        <v>1</v>
      </c>
      <c r="D14" s="183" t="s">
        <v>1</v>
      </c>
      <c r="E14" s="183">
        <f>SUM(E10:E12)</f>
        <v>0</v>
      </c>
      <c r="F14" s="183" t="s">
        <v>1</v>
      </c>
      <c r="G14" s="183" t="s">
        <v>1</v>
      </c>
      <c r="H14" s="183">
        <f t="shared" ref="H14:W14" si="1">SUM(H10:H12)</f>
        <v>0</v>
      </c>
      <c r="I14" s="183">
        <f t="shared" si="1"/>
        <v>0</v>
      </c>
      <c r="J14" s="183">
        <f t="shared" si="1"/>
        <v>0</v>
      </c>
      <c r="K14" s="183">
        <f t="shared" si="1"/>
        <v>0</v>
      </c>
      <c r="L14" s="183">
        <f>SUM(L10:L12)</f>
        <v>0</v>
      </c>
      <c r="M14" s="183" t="s">
        <v>1</v>
      </c>
      <c r="N14" s="183" t="s">
        <v>1</v>
      </c>
      <c r="O14" s="183">
        <f>SUM(O10:O12)</f>
        <v>0</v>
      </c>
      <c r="P14" s="183">
        <f>SUM(P10:P12)</f>
        <v>0</v>
      </c>
      <c r="Q14" s="183">
        <f>SUM(Q10:Q12)</f>
        <v>0</v>
      </c>
      <c r="R14" s="183">
        <f>SUM(R10:R12)</f>
        <v>0</v>
      </c>
      <c r="S14" s="183">
        <f t="shared" si="1"/>
        <v>0</v>
      </c>
      <c r="T14" s="183">
        <f t="shared" si="1"/>
        <v>0</v>
      </c>
      <c r="U14" s="183">
        <f t="shared" si="1"/>
        <v>0</v>
      </c>
      <c r="V14" s="183">
        <f t="shared" si="1"/>
        <v>0</v>
      </c>
      <c r="W14" s="183">
        <f t="shared" si="1"/>
        <v>0</v>
      </c>
      <c r="X14" s="183">
        <f t="shared" ref="X14:AK14" si="2">SUM(X10:X12)</f>
        <v>0</v>
      </c>
      <c r="Y14" s="183" t="s">
        <v>1</v>
      </c>
      <c r="Z14" s="183" t="s">
        <v>1</v>
      </c>
      <c r="AA14" s="183">
        <f t="shared" si="2"/>
        <v>0</v>
      </c>
      <c r="AB14" s="183">
        <f t="shared" si="2"/>
        <v>0</v>
      </c>
      <c r="AC14" s="183">
        <f t="shared" si="2"/>
        <v>0</v>
      </c>
      <c r="AD14" s="183">
        <f t="shared" si="2"/>
        <v>0</v>
      </c>
      <c r="AE14" s="183">
        <f t="shared" si="2"/>
        <v>0</v>
      </c>
      <c r="AF14" s="183" t="s">
        <v>1</v>
      </c>
      <c r="AG14" s="183" t="s">
        <v>1</v>
      </c>
      <c r="AH14" s="183">
        <f t="shared" si="2"/>
        <v>0</v>
      </c>
      <c r="AI14" s="183">
        <f t="shared" si="2"/>
        <v>0</v>
      </c>
      <c r="AJ14" s="183">
        <f t="shared" si="2"/>
        <v>0</v>
      </c>
      <c r="AK14" s="183">
        <f t="shared" si="2"/>
        <v>0</v>
      </c>
    </row>
    <row r="15" spans="1:38">
      <c r="A15" s="168"/>
      <c r="B15" s="491"/>
      <c r="C15" s="181"/>
      <c r="D15" s="181"/>
      <c r="E15" s="182"/>
      <c r="F15" s="181"/>
      <c r="G15" s="181"/>
      <c r="H15" s="182"/>
      <c r="I15" s="182"/>
      <c r="J15" s="182"/>
      <c r="K15" s="182"/>
      <c r="L15" s="182"/>
      <c r="M15" s="181"/>
      <c r="N15" s="181"/>
      <c r="O15" s="182"/>
      <c r="P15" s="182"/>
      <c r="Q15" s="182"/>
      <c r="R15" s="182"/>
      <c r="S15" s="182"/>
      <c r="T15" s="182"/>
      <c r="U15" s="182"/>
      <c r="V15" s="182"/>
      <c r="W15" s="182"/>
      <c r="X15" s="182"/>
      <c r="Y15" s="181"/>
      <c r="Z15" s="181"/>
      <c r="AA15" s="182"/>
      <c r="AB15" s="182"/>
      <c r="AC15" s="182"/>
      <c r="AD15" s="182"/>
      <c r="AE15" s="182"/>
      <c r="AF15" s="181"/>
      <c r="AG15" s="181"/>
      <c r="AH15" s="182"/>
      <c r="AI15" s="182"/>
      <c r="AJ15" s="182"/>
      <c r="AK15" s="182"/>
    </row>
    <row r="16" spans="1:38">
      <c r="A16" s="168"/>
      <c r="B16" s="491"/>
      <c r="C16" s="181"/>
      <c r="D16" s="181"/>
      <c r="E16" s="182"/>
      <c r="F16" s="181"/>
      <c r="G16" s="181"/>
      <c r="H16" s="182"/>
      <c r="I16" s="182"/>
      <c r="J16" s="182"/>
      <c r="K16" s="182"/>
      <c r="L16" s="182"/>
      <c r="M16" s="181"/>
      <c r="N16" s="181"/>
      <c r="O16" s="182"/>
      <c r="P16" s="182"/>
      <c r="Q16" s="182"/>
      <c r="R16" s="182"/>
      <c r="S16" s="182"/>
      <c r="T16" s="182"/>
      <c r="U16" s="182"/>
      <c r="V16" s="182"/>
      <c r="W16" s="182"/>
      <c r="X16" s="182"/>
      <c r="Y16" s="181"/>
      <c r="Z16" s="181"/>
      <c r="AA16" s="182"/>
      <c r="AB16" s="182"/>
      <c r="AC16" s="182"/>
      <c r="AD16" s="182"/>
      <c r="AE16" s="182"/>
      <c r="AF16" s="181"/>
      <c r="AG16" s="181"/>
      <c r="AH16" s="182"/>
      <c r="AI16" s="182"/>
      <c r="AJ16" s="182"/>
      <c r="AK16" s="182"/>
    </row>
    <row r="17" spans="1:37" ht="46.5" customHeight="1">
      <c r="A17" s="179" t="s">
        <v>3</v>
      </c>
      <c r="B17" s="490" t="s">
        <v>407</v>
      </c>
      <c r="C17" s="181"/>
      <c r="D17" s="181"/>
      <c r="E17" s="180"/>
      <c r="F17" s="181"/>
      <c r="G17" s="181"/>
      <c r="H17" s="180"/>
      <c r="I17" s="180"/>
      <c r="J17" s="180"/>
      <c r="K17" s="180"/>
      <c r="L17" s="180"/>
      <c r="M17" s="181"/>
      <c r="N17" s="181"/>
      <c r="O17" s="180"/>
      <c r="P17" s="180"/>
      <c r="Q17" s="180"/>
      <c r="R17" s="180"/>
      <c r="S17" s="180"/>
      <c r="T17" s="180"/>
      <c r="U17" s="180"/>
      <c r="V17" s="180"/>
      <c r="W17" s="180"/>
      <c r="X17" s="180"/>
      <c r="Y17" s="181"/>
      <c r="Z17" s="181"/>
      <c r="AA17" s="180"/>
      <c r="AB17" s="180"/>
      <c r="AC17" s="180"/>
      <c r="AD17" s="180"/>
      <c r="AE17" s="180"/>
      <c r="AF17" s="181"/>
      <c r="AG17" s="181"/>
      <c r="AH17" s="180"/>
      <c r="AI17" s="180"/>
      <c r="AJ17" s="180"/>
      <c r="AK17" s="180"/>
    </row>
    <row r="18" spans="1:37">
      <c r="A18" s="168"/>
      <c r="B18" s="248" t="s">
        <v>176</v>
      </c>
      <c r="C18" s="181"/>
      <c r="D18" s="181"/>
      <c r="E18" s="153"/>
      <c r="F18" s="181"/>
      <c r="G18" s="181"/>
      <c r="H18" s="153"/>
      <c r="I18" s="153"/>
      <c r="J18" s="153"/>
      <c r="K18" s="153"/>
      <c r="L18" s="153"/>
      <c r="M18" s="181"/>
      <c r="N18" s="181"/>
      <c r="O18" s="153"/>
      <c r="P18" s="153"/>
      <c r="Q18" s="153"/>
      <c r="R18" s="153"/>
      <c r="S18" s="153"/>
      <c r="T18" s="153"/>
      <c r="U18" s="153"/>
      <c r="V18" s="153"/>
      <c r="W18" s="153"/>
      <c r="X18" s="153"/>
      <c r="Y18" s="181"/>
      <c r="Z18" s="181"/>
      <c r="AA18" s="153"/>
      <c r="AB18" s="153"/>
      <c r="AC18" s="153"/>
      <c r="AD18" s="153"/>
      <c r="AE18" s="153"/>
      <c r="AF18" s="181"/>
      <c r="AG18" s="181"/>
      <c r="AH18" s="153"/>
      <c r="AI18" s="153"/>
      <c r="AJ18" s="153"/>
      <c r="AK18" s="153"/>
    </row>
    <row r="19" spans="1:37">
      <c r="A19" s="168">
        <v>1</v>
      </c>
      <c r="B19" s="492"/>
      <c r="C19" s="168"/>
      <c r="D19" s="181" t="s">
        <v>1</v>
      </c>
      <c r="E19" s="99"/>
      <c r="F19" s="181" t="s">
        <v>1</v>
      </c>
      <c r="G19" s="181"/>
      <c r="H19" s="99"/>
      <c r="I19" s="99"/>
      <c r="J19" s="99"/>
      <c r="K19" s="181">
        <f>H19+I19+J19</f>
        <v>0</v>
      </c>
      <c r="L19" s="99"/>
      <c r="M19" s="181" t="s">
        <v>1</v>
      </c>
      <c r="N19" s="181"/>
      <c r="O19" s="99"/>
      <c r="P19" s="99"/>
      <c r="Q19" s="99"/>
      <c r="R19" s="181">
        <f>O19+P19+Q19</f>
        <v>0</v>
      </c>
      <c r="S19" s="181">
        <f>+E19-L19</f>
        <v>0</v>
      </c>
      <c r="T19" s="181">
        <f t="shared" ref="T19:V21" si="3">H19-O19</f>
        <v>0</v>
      </c>
      <c r="U19" s="181">
        <f t="shared" si="3"/>
        <v>0</v>
      </c>
      <c r="V19" s="181">
        <f t="shared" si="3"/>
        <v>0</v>
      </c>
      <c r="W19" s="181">
        <f>T19+U19+V19</f>
        <v>0</v>
      </c>
      <c r="X19" s="99"/>
      <c r="Y19" s="181" t="s">
        <v>1</v>
      </c>
      <c r="Z19" s="181"/>
      <c r="AA19" s="99"/>
      <c r="AB19" s="99"/>
      <c r="AC19" s="99"/>
      <c r="AD19" s="181">
        <f>AA19+AB19+AC19</f>
        <v>0</v>
      </c>
      <c r="AE19" s="99"/>
      <c r="AF19" s="181" t="s">
        <v>1</v>
      </c>
      <c r="AG19" s="181"/>
      <c r="AH19" s="99"/>
      <c r="AI19" s="99"/>
      <c r="AJ19" s="99"/>
      <c r="AK19" s="181">
        <f>AH19+AI19+AJ19</f>
        <v>0</v>
      </c>
    </row>
    <row r="20" spans="1:37">
      <c r="A20" s="168">
        <v>2</v>
      </c>
      <c r="B20" s="492"/>
      <c r="C20" s="168"/>
      <c r="D20" s="181" t="s">
        <v>1</v>
      </c>
      <c r="E20" s="99"/>
      <c r="F20" s="181" t="s">
        <v>1</v>
      </c>
      <c r="G20" s="181"/>
      <c r="H20" s="99"/>
      <c r="I20" s="99"/>
      <c r="J20" s="99"/>
      <c r="K20" s="181">
        <f>H20+I20+J20</f>
        <v>0</v>
      </c>
      <c r="L20" s="99"/>
      <c r="M20" s="181" t="s">
        <v>1</v>
      </c>
      <c r="N20" s="181"/>
      <c r="O20" s="99"/>
      <c r="P20" s="99"/>
      <c r="Q20" s="99"/>
      <c r="R20" s="181">
        <f>O20+P20+Q20</f>
        <v>0</v>
      </c>
      <c r="S20" s="181">
        <f>+E20-L20</f>
        <v>0</v>
      </c>
      <c r="T20" s="181">
        <f t="shared" si="3"/>
        <v>0</v>
      </c>
      <c r="U20" s="181">
        <f t="shared" si="3"/>
        <v>0</v>
      </c>
      <c r="V20" s="181">
        <f t="shared" si="3"/>
        <v>0</v>
      </c>
      <c r="W20" s="181">
        <f>T20+U20+V20</f>
        <v>0</v>
      </c>
      <c r="X20" s="99"/>
      <c r="Y20" s="181" t="s">
        <v>1</v>
      </c>
      <c r="Z20" s="181"/>
      <c r="AA20" s="99"/>
      <c r="AB20" s="99"/>
      <c r="AC20" s="99"/>
      <c r="AD20" s="181">
        <f>AA20+AB20+AC20</f>
        <v>0</v>
      </c>
      <c r="AE20" s="99"/>
      <c r="AF20" s="181" t="s">
        <v>1</v>
      </c>
      <c r="AG20" s="181"/>
      <c r="AH20" s="99"/>
      <c r="AI20" s="99"/>
      <c r="AJ20" s="99"/>
      <c r="AK20" s="181">
        <f>AH20+AI20+AJ20</f>
        <v>0</v>
      </c>
    </row>
    <row r="21" spans="1:37">
      <c r="A21" s="168">
        <v>3</v>
      </c>
      <c r="B21" s="492"/>
      <c r="C21" s="168"/>
      <c r="D21" s="181" t="s">
        <v>1</v>
      </c>
      <c r="E21" s="99"/>
      <c r="F21" s="181" t="s">
        <v>1</v>
      </c>
      <c r="G21" s="181"/>
      <c r="H21" s="99"/>
      <c r="I21" s="99"/>
      <c r="J21" s="99"/>
      <c r="K21" s="181">
        <f>H21+I21+J21</f>
        <v>0</v>
      </c>
      <c r="L21" s="99"/>
      <c r="M21" s="181" t="s">
        <v>1</v>
      </c>
      <c r="N21" s="181"/>
      <c r="O21" s="99"/>
      <c r="P21" s="99"/>
      <c r="Q21" s="99"/>
      <c r="R21" s="181">
        <f>O21+P21+Q21</f>
        <v>0</v>
      </c>
      <c r="S21" s="181">
        <f>+E21-L21</f>
        <v>0</v>
      </c>
      <c r="T21" s="181">
        <f t="shared" si="3"/>
        <v>0</v>
      </c>
      <c r="U21" s="181">
        <f t="shared" si="3"/>
        <v>0</v>
      </c>
      <c r="V21" s="181">
        <f t="shared" si="3"/>
        <v>0</v>
      </c>
      <c r="W21" s="181">
        <f>T21+U21+V21</f>
        <v>0</v>
      </c>
      <c r="X21" s="99"/>
      <c r="Y21" s="181" t="s">
        <v>1</v>
      </c>
      <c r="Z21" s="181"/>
      <c r="AA21" s="99"/>
      <c r="AB21" s="99"/>
      <c r="AC21" s="99"/>
      <c r="AD21" s="181">
        <f>AA21+AB21+AC21</f>
        <v>0</v>
      </c>
      <c r="AE21" s="99"/>
      <c r="AF21" s="181" t="s">
        <v>1</v>
      </c>
      <c r="AG21" s="181"/>
      <c r="AH21" s="99"/>
      <c r="AI21" s="99"/>
      <c r="AJ21" s="99"/>
      <c r="AK21" s="181">
        <f>AH21+AI21+AJ21</f>
        <v>0</v>
      </c>
    </row>
    <row r="22" spans="1:37">
      <c r="A22" s="168"/>
      <c r="B22" s="210"/>
      <c r="C22" s="168"/>
      <c r="D22" s="181"/>
      <c r="E22" s="99"/>
      <c r="F22" s="181"/>
      <c r="G22" s="181"/>
      <c r="H22" s="99"/>
      <c r="I22" s="99"/>
      <c r="J22" s="99"/>
      <c r="K22" s="99"/>
      <c r="L22" s="99"/>
      <c r="M22" s="181"/>
      <c r="N22" s="181"/>
      <c r="O22" s="99"/>
      <c r="P22" s="99"/>
      <c r="Q22" s="99"/>
      <c r="R22" s="99"/>
      <c r="S22" s="99"/>
      <c r="T22" s="99"/>
      <c r="U22" s="99"/>
      <c r="V22" s="99"/>
      <c r="W22" s="99"/>
      <c r="X22" s="99"/>
      <c r="Y22" s="181"/>
      <c r="Z22" s="181"/>
      <c r="AA22" s="99"/>
      <c r="AB22" s="99"/>
      <c r="AC22" s="99"/>
      <c r="AD22" s="99"/>
      <c r="AE22" s="99"/>
      <c r="AF22" s="181"/>
      <c r="AG22" s="181"/>
      <c r="AH22" s="99"/>
      <c r="AI22" s="99"/>
      <c r="AJ22" s="99"/>
      <c r="AK22" s="99"/>
    </row>
    <row r="23" spans="1:37" s="184" customFormat="1" ht="14.25">
      <c r="A23" s="179"/>
      <c r="B23" s="491" t="s">
        <v>112</v>
      </c>
      <c r="C23" s="183" t="s">
        <v>1</v>
      </c>
      <c r="D23" s="183" t="s">
        <v>1</v>
      </c>
      <c r="E23" s="183">
        <f>SUM(E19:E21)</f>
        <v>0</v>
      </c>
      <c r="F23" s="183" t="s">
        <v>1</v>
      </c>
      <c r="G23" s="183" t="s">
        <v>1</v>
      </c>
      <c r="H23" s="183">
        <f t="shared" ref="H23:W23" si="4">SUM(H19:H21)</f>
        <v>0</v>
      </c>
      <c r="I23" s="183">
        <f t="shared" si="4"/>
        <v>0</v>
      </c>
      <c r="J23" s="183">
        <f t="shared" si="4"/>
        <v>0</v>
      </c>
      <c r="K23" s="183">
        <f t="shared" si="4"/>
        <v>0</v>
      </c>
      <c r="L23" s="183">
        <f>SUM(L19:L21)</f>
        <v>0</v>
      </c>
      <c r="M23" s="183" t="s">
        <v>1</v>
      </c>
      <c r="N23" s="183" t="s">
        <v>1</v>
      </c>
      <c r="O23" s="183">
        <f>SUM(O19:O21)</f>
        <v>0</v>
      </c>
      <c r="P23" s="183">
        <f>SUM(P19:P21)</f>
        <v>0</v>
      </c>
      <c r="Q23" s="183">
        <f>SUM(Q19:Q21)</f>
        <v>0</v>
      </c>
      <c r="R23" s="183">
        <f>SUM(R19:R21)</f>
        <v>0</v>
      </c>
      <c r="S23" s="183">
        <f t="shared" si="4"/>
        <v>0</v>
      </c>
      <c r="T23" s="183">
        <f t="shared" si="4"/>
        <v>0</v>
      </c>
      <c r="U23" s="183">
        <f t="shared" si="4"/>
        <v>0</v>
      </c>
      <c r="V23" s="183">
        <f t="shared" si="4"/>
        <v>0</v>
      </c>
      <c r="W23" s="183">
        <f t="shared" si="4"/>
        <v>0</v>
      </c>
      <c r="X23" s="183">
        <f t="shared" ref="X23:AK23" si="5">SUM(X19:X21)</f>
        <v>0</v>
      </c>
      <c r="Y23" s="183" t="s">
        <v>1</v>
      </c>
      <c r="Z23" s="183" t="s">
        <v>1</v>
      </c>
      <c r="AA23" s="183">
        <f t="shared" si="5"/>
        <v>0</v>
      </c>
      <c r="AB23" s="183">
        <f t="shared" si="5"/>
        <v>0</v>
      </c>
      <c r="AC23" s="183">
        <f t="shared" si="5"/>
        <v>0</v>
      </c>
      <c r="AD23" s="183">
        <f t="shared" si="5"/>
        <v>0</v>
      </c>
      <c r="AE23" s="183">
        <f t="shared" si="5"/>
        <v>0</v>
      </c>
      <c r="AF23" s="183" t="s">
        <v>1</v>
      </c>
      <c r="AG23" s="183" t="s">
        <v>1</v>
      </c>
      <c r="AH23" s="183">
        <f t="shared" si="5"/>
        <v>0</v>
      </c>
      <c r="AI23" s="183">
        <f t="shared" si="5"/>
        <v>0</v>
      </c>
      <c r="AJ23" s="183">
        <f t="shared" si="5"/>
        <v>0</v>
      </c>
      <c r="AK23" s="183">
        <f t="shared" si="5"/>
        <v>0</v>
      </c>
    </row>
    <row r="24" spans="1:37">
      <c r="A24" s="168"/>
      <c r="B24" s="490"/>
      <c r="C24" s="181"/>
      <c r="D24" s="181"/>
      <c r="E24" s="180"/>
      <c r="F24" s="181"/>
      <c r="G24" s="181"/>
      <c r="H24" s="180"/>
      <c r="I24" s="180"/>
      <c r="J24" s="180"/>
      <c r="K24" s="180"/>
      <c r="L24" s="180"/>
      <c r="M24" s="181"/>
      <c r="N24" s="181"/>
      <c r="O24" s="180"/>
      <c r="P24" s="180"/>
      <c r="Q24" s="180"/>
      <c r="R24" s="180"/>
      <c r="S24" s="180"/>
      <c r="T24" s="180"/>
      <c r="U24" s="180"/>
      <c r="V24" s="180"/>
      <c r="W24" s="180"/>
      <c r="X24" s="180"/>
      <c r="Y24" s="181"/>
      <c r="Z24" s="181"/>
      <c r="AA24" s="180"/>
      <c r="AB24" s="180"/>
      <c r="AC24" s="180"/>
      <c r="AD24" s="180"/>
      <c r="AE24" s="180"/>
      <c r="AF24" s="181"/>
      <c r="AG24" s="181"/>
      <c r="AH24" s="180"/>
      <c r="AI24" s="180"/>
      <c r="AJ24" s="180"/>
      <c r="AK24" s="180"/>
    </row>
    <row r="25" spans="1:37">
      <c r="A25" s="168"/>
      <c r="B25" s="491"/>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row>
    <row r="26" spans="1:37" ht="27">
      <c r="A26" s="179" t="s">
        <v>4</v>
      </c>
      <c r="B26" s="490" t="s">
        <v>304</v>
      </c>
      <c r="C26" s="181"/>
      <c r="D26" s="181"/>
      <c r="E26" s="180"/>
      <c r="F26" s="181"/>
      <c r="G26" s="181"/>
      <c r="H26" s="180"/>
      <c r="I26" s="180"/>
      <c r="J26" s="180"/>
      <c r="K26" s="180"/>
      <c r="L26" s="180"/>
      <c r="M26" s="181"/>
      <c r="N26" s="181"/>
      <c r="O26" s="180"/>
      <c r="P26" s="180"/>
      <c r="Q26" s="180"/>
      <c r="R26" s="180"/>
      <c r="S26" s="180"/>
      <c r="T26" s="180"/>
      <c r="U26" s="180"/>
      <c r="V26" s="180"/>
      <c r="W26" s="180"/>
      <c r="X26" s="180"/>
      <c r="Y26" s="181"/>
      <c r="Z26" s="181"/>
      <c r="AA26" s="180"/>
      <c r="AB26" s="180"/>
      <c r="AC26" s="180"/>
      <c r="AD26" s="180"/>
      <c r="AE26" s="180"/>
      <c r="AF26" s="181"/>
      <c r="AG26" s="181"/>
      <c r="AH26" s="180"/>
      <c r="AI26" s="180"/>
      <c r="AJ26" s="180"/>
      <c r="AK26" s="180"/>
    </row>
    <row r="27" spans="1:37">
      <c r="A27" s="168"/>
      <c r="B27" s="248" t="s">
        <v>176</v>
      </c>
      <c r="C27" s="181"/>
      <c r="D27" s="181"/>
      <c r="E27" s="153"/>
      <c r="F27" s="181"/>
      <c r="G27" s="181"/>
      <c r="H27" s="153"/>
      <c r="I27" s="153"/>
      <c r="J27" s="153"/>
      <c r="K27" s="153"/>
      <c r="L27" s="153"/>
      <c r="M27" s="181"/>
      <c r="N27" s="181"/>
      <c r="O27" s="153"/>
      <c r="P27" s="153"/>
      <c r="Q27" s="153"/>
      <c r="R27" s="153"/>
      <c r="S27" s="153"/>
      <c r="T27" s="153"/>
      <c r="U27" s="153"/>
      <c r="V27" s="153"/>
      <c r="W27" s="153"/>
      <c r="X27" s="153"/>
      <c r="Y27" s="181"/>
      <c r="Z27" s="181"/>
      <c r="AA27" s="153"/>
      <c r="AB27" s="153"/>
      <c r="AC27" s="153"/>
      <c r="AD27" s="153"/>
      <c r="AE27" s="153"/>
      <c r="AF27" s="181"/>
      <c r="AG27" s="181"/>
      <c r="AH27" s="153"/>
      <c r="AI27" s="153"/>
      <c r="AJ27" s="153"/>
      <c r="AK27" s="153"/>
    </row>
    <row r="28" spans="1:37">
      <c r="A28" s="168"/>
      <c r="B28" s="248" t="s">
        <v>191</v>
      </c>
      <c r="C28" s="181"/>
      <c r="D28" s="181"/>
      <c r="E28" s="153"/>
      <c r="F28" s="181"/>
      <c r="G28" s="181"/>
      <c r="H28" s="153"/>
      <c r="I28" s="153"/>
      <c r="J28" s="153"/>
      <c r="K28" s="153"/>
      <c r="L28" s="153"/>
      <c r="M28" s="181"/>
      <c r="N28" s="181"/>
      <c r="O28" s="153"/>
      <c r="P28" s="153"/>
      <c r="Q28" s="153"/>
      <c r="R28" s="153"/>
      <c r="S28" s="153"/>
      <c r="T28" s="153"/>
      <c r="U28" s="153"/>
      <c r="V28" s="153"/>
      <c r="W28" s="153"/>
      <c r="X28" s="153"/>
      <c r="Y28" s="181"/>
      <c r="Z28" s="181"/>
      <c r="AA28" s="153"/>
      <c r="AB28" s="153"/>
      <c r="AC28" s="153"/>
      <c r="AD28" s="153"/>
      <c r="AE28" s="153"/>
      <c r="AF28" s="181"/>
      <c r="AG28" s="181"/>
      <c r="AH28" s="153"/>
      <c r="AI28" s="153"/>
      <c r="AJ28" s="153"/>
      <c r="AK28" s="153"/>
    </row>
    <row r="29" spans="1:37">
      <c r="A29" s="168"/>
      <c r="B29" s="248" t="s">
        <v>192</v>
      </c>
      <c r="C29" s="181"/>
      <c r="D29" s="181"/>
      <c r="E29" s="153"/>
      <c r="F29" s="181"/>
      <c r="G29" s="181"/>
      <c r="H29" s="153"/>
      <c r="I29" s="153"/>
      <c r="J29" s="153"/>
      <c r="K29" s="153"/>
      <c r="L29" s="153"/>
      <c r="M29" s="181"/>
      <c r="N29" s="181"/>
      <c r="O29" s="153"/>
      <c r="P29" s="153"/>
      <c r="Q29" s="153"/>
      <c r="R29" s="153"/>
      <c r="S29" s="153"/>
      <c r="T29" s="153"/>
      <c r="U29" s="153"/>
      <c r="V29" s="153"/>
      <c r="W29" s="153"/>
      <c r="X29" s="153"/>
      <c r="Y29" s="181"/>
      <c r="Z29" s="181"/>
      <c r="AA29" s="153"/>
      <c r="AB29" s="153"/>
      <c r="AC29" s="153"/>
      <c r="AD29" s="153"/>
      <c r="AE29" s="153"/>
      <c r="AF29" s="181"/>
      <c r="AG29" s="181"/>
      <c r="AH29" s="153"/>
      <c r="AI29" s="153"/>
      <c r="AJ29" s="153"/>
      <c r="AK29" s="153"/>
    </row>
    <row r="30" spans="1:37">
      <c r="A30" s="168">
        <v>1</v>
      </c>
      <c r="B30" s="210"/>
      <c r="C30" s="168"/>
      <c r="D30" s="168"/>
      <c r="E30" s="99"/>
      <c r="F30" s="168"/>
      <c r="G30" s="168"/>
      <c r="H30" s="99"/>
      <c r="I30" s="99"/>
      <c r="J30" s="99"/>
      <c r="K30" s="181">
        <f>H30+I30+J30</f>
        <v>0</v>
      </c>
      <c r="L30" s="99"/>
      <c r="M30" s="168"/>
      <c r="N30" s="168"/>
      <c r="O30" s="99"/>
      <c r="P30" s="99"/>
      <c r="Q30" s="99"/>
      <c r="R30" s="181">
        <f>O30+P30+Q30</f>
        <v>0</v>
      </c>
      <c r="S30" s="181">
        <f>+E30-L30</f>
        <v>0</v>
      </c>
      <c r="T30" s="181">
        <f t="shared" ref="T30:V32" si="6">H30-O30</f>
        <v>0</v>
      </c>
      <c r="U30" s="181">
        <f t="shared" si="6"/>
        <v>0</v>
      </c>
      <c r="V30" s="181">
        <f t="shared" si="6"/>
        <v>0</v>
      </c>
      <c r="W30" s="181">
        <f>T30+U30+V30</f>
        <v>0</v>
      </c>
      <c r="X30" s="99"/>
      <c r="Y30" s="168"/>
      <c r="Z30" s="168"/>
      <c r="AA30" s="99"/>
      <c r="AB30" s="99"/>
      <c r="AC30" s="99"/>
      <c r="AD30" s="181">
        <f>AA30+AB30+AC30</f>
        <v>0</v>
      </c>
      <c r="AE30" s="99"/>
      <c r="AF30" s="168"/>
      <c r="AG30" s="168"/>
      <c r="AH30" s="99"/>
      <c r="AI30" s="99"/>
      <c r="AJ30" s="99"/>
      <c r="AK30" s="181">
        <f>AH30+AI30+AJ30</f>
        <v>0</v>
      </c>
    </row>
    <row r="31" spans="1:37">
      <c r="A31" s="168">
        <v>2</v>
      </c>
      <c r="B31" s="210"/>
      <c r="C31" s="168"/>
      <c r="D31" s="168"/>
      <c r="E31" s="99"/>
      <c r="F31" s="168"/>
      <c r="G31" s="168"/>
      <c r="H31" s="99"/>
      <c r="I31" s="99"/>
      <c r="J31" s="99"/>
      <c r="K31" s="181">
        <f>H31+I31+J31</f>
        <v>0</v>
      </c>
      <c r="L31" s="99"/>
      <c r="M31" s="168"/>
      <c r="N31" s="168"/>
      <c r="O31" s="99"/>
      <c r="P31" s="99"/>
      <c r="Q31" s="99"/>
      <c r="R31" s="181">
        <f>O31+P31+Q31</f>
        <v>0</v>
      </c>
      <c r="S31" s="181">
        <f>+E31-L31</f>
        <v>0</v>
      </c>
      <c r="T31" s="181">
        <f t="shared" si="6"/>
        <v>0</v>
      </c>
      <c r="U31" s="181">
        <f t="shared" si="6"/>
        <v>0</v>
      </c>
      <c r="V31" s="181">
        <f t="shared" si="6"/>
        <v>0</v>
      </c>
      <c r="W31" s="181">
        <f>T31+U31+V31</f>
        <v>0</v>
      </c>
      <c r="X31" s="99"/>
      <c r="Y31" s="168"/>
      <c r="Z31" s="168"/>
      <c r="AA31" s="99"/>
      <c r="AB31" s="99"/>
      <c r="AC31" s="99"/>
      <c r="AD31" s="181">
        <f>AA31+AB31+AC31</f>
        <v>0</v>
      </c>
      <c r="AE31" s="99"/>
      <c r="AF31" s="168"/>
      <c r="AG31" s="168"/>
      <c r="AH31" s="99"/>
      <c r="AI31" s="99"/>
      <c r="AJ31" s="99"/>
      <c r="AK31" s="181">
        <f>AH31+AI31+AJ31</f>
        <v>0</v>
      </c>
    </row>
    <row r="32" spans="1:37">
      <c r="A32" s="168">
        <v>3</v>
      </c>
      <c r="B32" s="491"/>
      <c r="C32" s="168"/>
      <c r="D32" s="168"/>
      <c r="E32" s="99"/>
      <c r="F32" s="168"/>
      <c r="G32" s="168"/>
      <c r="H32" s="99"/>
      <c r="I32" s="99"/>
      <c r="J32" s="99"/>
      <c r="K32" s="181">
        <f>H32+I32+J32</f>
        <v>0</v>
      </c>
      <c r="L32" s="99"/>
      <c r="M32" s="168"/>
      <c r="N32" s="168"/>
      <c r="O32" s="99"/>
      <c r="P32" s="99"/>
      <c r="Q32" s="99"/>
      <c r="R32" s="181">
        <f>O32+P32+Q32</f>
        <v>0</v>
      </c>
      <c r="S32" s="181">
        <f>+E32-L32</f>
        <v>0</v>
      </c>
      <c r="T32" s="181">
        <f t="shared" si="6"/>
        <v>0</v>
      </c>
      <c r="U32" s="181">
        <f t="shared" si="6"/>
        <v>0</v>
      </c>
      <c r="V32" s="181">
        <f t="shared" si="6"/>
        <v>0</v>
      </c>
      <c r="W32" s="181">
        <f>T32+U32+V32</f>
        <v>0</v>
      </c>
      <c r="X32" s="99"/>
      <c r="Y32" s="168"/>
      <c r="Z32" s="168"/>
      <c r="AA32" s="99"/>
      <c r="AB32" s="99"/>
      <c r="AC32" s="99"/>
      <c r="AD32" s="181">
        <f>AA32+AB32+AC32</f>
        <v>0</v>
      </c>
      <c r="AE32" s="99"/>
      <c r="AF32" s="168"/>
      <c r="AG32" s="168"/>
      <c r="AH32" s="99"/>
      <c r="AI32" s="99"/>
      <c r="AJ32" s="99"/>
      <c r="AK32" s="181">
        <f>AH32+AI32+AJ32</f>
        <v>0</v>
      </c>
    </row>
    <row r="33" spans="1:37" s="184" customFormat="1" ht="27">
      <c r="A33" s="179"/>
      <c r="B33" s="493" t="s">
        <v>193</v>
      </c>
      <c r="C33" s="183" t="s">
        <v>1</v>
      </c>
      <c r="D33" s="183" t="s">
        <v>1</v>
      </c>
      <c r="E33" s="183">
        <f>SUM(E30:E32)</f>
        <v>0</v>
      </c>
      <c r="F33" s="183" t="s">
        <v>1</v>
      </c>
      <c r="G33" s="183" t="s">
        <v>1</v>
      </c>
      <c r="H33" s="183">
        <f>SUM(H30:H32)</f>
        <v>0</v>
      </c>
      <c r="I33" s="183">
        <f>SUM(I30:I32)</f>
        <v>0</v>
      </c>
      <c r="J33" s="183">
        <f>SUM(J30:J32)</f>
        <v>0</v>
      </c>
      <c r="K33" s="183">
        <f>SUM(K30:K32)</f>
        <v>0</v>
      </c>
      <c r="L33" s="183">
        <f>SUM(L30:L32)</f>
        <v>0</v>
      </c>
      <c r="M33" s="183" t="s">
        <v>1</v>
      </c>
      <c r="N33" s="183" t="s">
        <v>1</v>
      </c>
      <c r="O33" s="183">
        <f>SUM(O30:O32)</f>
        <v>0</v>
      </c>
      <c r="P33" s="183">
        <f>SUM(P30:P32)</f>
        <v>0</v>
      </c>
      <c r="Q33" s="183">
        <f>SUM(Q30:Q32)</f>
        <v>0</v>
      </c>
      <c r="R33" s="183">
        <f>SUM(R30:R32)</f>
        <v>0</v>
      </c>
      <c r="S33" s="183">
        <f>SUM(S30:S32)</f>
        <v>0</v>
      </c>
      <c r="T33" s="183">
        <f t="shared" ref="T33:AK33" si="7">SUM(T30:T32)</f>
        <v>0</v>
      </c>
      <c r="U33" s="183">
        <f t="shared" si="7"/>
        <v>0</v>
      </c>
      <c r="V33" s="183">
        <f t="shared" si="7"/>
        <v>0</v>
      </c>
      <c r="W33" s="183">
        <f t="shared" si="7"/>
        <v>0</v>
      </c>
      <c r="X33" s="183">
        <f t="shared" si="7"/>
        <v>0</v>
      </c>
      <c r="Y33" s="183" t="s">
        <v>1</v>
      </c>
      <c r="Z33" s="183" t="s">
        <v>1</v>
      </c>
      <c r="AA33" s="183">
        <f t="shared" si="7"/>
        <v>0</v>
      </c>
      <c r="AB33" s="183">
        <f t="shared" si="7"/>
        <v>0</v>
      </c>
      <c r="AC33" s="183">
        <f t="shared" si="7"/>
        <v>0</v>
      </c>
      <c r="AD33" s="183">
        <f t="shared" si="7"/>
        <v>0</v>
      </c>
      <c r="AE33" s="183">
        <f t="shared" si="7"/>
        <v>0</v>
      </c>
      <c r="AF33" s="183" t="s">
        <v>1</v>
      </c>
      <c r="AG33" s="183" t="s">
        <v>1</v>
      </c>
      <c r="AH33" s="183">
        <f t="shared" si="7"/>
        <v>0</v>
      </c>
      <c r="AI33" s="183">
        <f t="shared" si="7"/>
        <v>0</v>
      </c>
      <c r="AJ33" s="183">
        <f t="shared" si="7"/>
        <v>0</v>
      </c>
      <c r="AK33" s="183">
        <f t="shared" si="7"/>
        <v>0</v>
      </c>
    </row>
    <row r="34" spans="1:37">
      <c r="A34" s="168"/>
      <c r="B34" s="248" t="s">
        <v>192</v>
      </c>
      <c r="C34" s="181"/>
      <c r="D34" s="181"/>
      <c r="E34" s="153"/>
      <c r="F34" s="181"/>
      <c r="G34" s="181"/>
      <c r="H34" s="153"/>
      <c r="I34" s="153"/>
      <c r="J34" s="153"/>
      <c r="K34" s="153"/>
      <c r="L34" s="153"/>
      <c r="M34" s="181"/>
      <c r="N34" s="181"/>
      <c r="O34" s="153"/>
      <c r="P34" s="153"/>
      <c r="Q34" s="153"/>
      <c r="R34" s="153"/>
      <c r="S34" s="153"/>
      <c r="T34" s="153"/>
      <c r="U34" s="153"/>
      <c r="V34" s="153"/>
      <c r="W34" s="153"/>
      <c r="X34" s="153"/>
      <c r="Y34" s="181"/>
      <c r="Z34" s="181"/>
      <c r="AA34" s="153"/>
      <c r="AB34" s="153"/>
      <c r="AC34" s="153"/>
      <c r="AD34" s="153"/>
      <c r="AE34" s="153"/>
      <c r="AF34" s="181"/>
      <c r="AG34" s="181"/>
      <c r="AH34" s="153"/>
      <c r="AI34" s="153"/>
      <c r="AJ34" s="153"/>
      <c r="AK34" s="153"/>
    </row>
    <row r="35" spans="1:37">
      <c r="A35" s="168">
        <v>1</v>
      </c>
      <c r="B35" s="210"/>
      <c r="C35" s="168"/>
      <c r="D35" s="168"/>
      <c r="E35" s="99"/>
      <c r="F35" s="168"/>
      <c r="G35" s="168"/>
      <c r="H35" s="99"/>
      <c r="I35" s="99"/>
      <c r="J35" s="99"/>
      <c r="K35" s="181">
        <f>H35+I35+J35</f>
        <v>0</v>
      </c>
      <c r="L35" s="99"/>
      <c r="M35" s="168"/>
      <c r="N35" s="168"/>
      <c r="O35" s="99"/>
      <c r="P35" s="99"/>
      <c r="Q35" s="99"/>
      <c r="R35" s="181">
        <f>O35+P35+Q35</f>
        <v>0</v>
      </c>
      <c r="S35" s="181">
        <f>+E35-L35</f>
        <v>0</v>
      </c>
      <c r="T35" s="181">
        <f t="shared" ref="T35:V37" si="8">H35-O35</f>
        <v>0</v>
      </c>
      <c r="U35" s="181">
        <f t="shared" si="8"/>
        <v>0</v>
      </c>
      <c r="V35" s="181">
        <f t="shared" si="8"/>
        <v>0</v>
      </c>
      <c r="W35" s="181">
        <f>T35+U35+V35</f>
        <v>0</v>
      </c>
      <c r="X35" s="99"/>
      <c r="Y35" s="168"/>
      <c r="Z35" s="168"/>
      <c r="AA35" s="99"/>
      <c r="AB35" s="99"/>
      <c r="AC35" s="99"/>
      <c r="AD35" s="181">
        <f>AA35+AB35+AC35</f>
        <v>0</v>
      </c>
      <c r="AE35" s="99"/>
      <c r="AF35" s="168"/>
      <c r="AG35" s="168"/>
      <c r="AH35" s="99"/>
      <c r="AI35" s="99"/>
      <c r="AJ35" s="99"/>
      <c r="AK35" s="181">
        <f>AH35+AI35+AJ35</f>
        <v>0</v>
      </c>
    </row>
    <row r="36" spans="1:37">
      <c r="A36" s="168">
        <v>2</v>
      </c>
      <c r="B36" s="210"/>
      <c r="C36" s="168"/>
      <c r="D36" s="168"/>
      <c r="E36" s="99"/>
      <c r="F36" s="168"/>
      <c r="G36" s="168"/>
      <c r="H36" s="99"/>
      <c r="I36" s="99"/>
      <c r="J36" s="99"/>
      <c r="K36" s="181">
        <f>H36+I36+J36</f>
        <v>0</v>
      </c>
      <c r="L36" s="99"/>
      <c r="M36" s="168"/>
      <c r="N36" s="168"/>
      <c r="O36" s="99"/>
      <c r="P36" s="99"/>
      <c r="Q36" s="99"/>
      <c r="R36" s="181">
        <f>O36+P36+Q36</f>
        <v>0</v>
      </c>
      <c r="S36" s="181">
        <f>+E36-L36</f>
        <v>0</v>
      </c>
      <c r="T36" s="181">
        <f t="shared" si="8"/>
        <v>0</v>
      </c>
      <c r="U36" s="181">
        <f t="shared" si="8"/>
        <v>0</v>
      </c>
      <c r="V36" s="181">
        <f t="shared" si="8"/>
        <v>0</v>
      </c>
      <c r="W36" s="181">
        <f>T36+U36+V36</f>
        <v>0</v>
      </c>
      <c r="X36" s="99"/>
      <c r="Y36" s="168"/>
      <c r="Z36" s="168"/>
      <c r="AA36" s="99"/>
      <c r="AB36" s="99"/>
      <c r="AC36" s="99"/>
      <c r="AD36" s="181">
        <f>AA36+AB36+AC36</f>
        <v>0</v>
      </c>
      <c r="AE36" s="99"/>
      <c r="AF36" s="168"/>
      <c r="AG36" s="168"/>
      <c r="AH36" s="99"/>
      <c r="AI36" s="99"/>
      <c r="AJ36" s="99"/>
      <c r="AK36" s="181">
        <f>AH36+AI36+AJ36</f>
        <v>0</v>
      </c>
    </row>
    <row r="37" spans="1:37">
      <c r="A37" s="168">
        <v>3</v>
      </c>
      <c r="B37" s="491"/>
      <c r="C37" s="168"/>
      <c r="D37" s="168"/>
      <c r="E37" s="99"/>
      <c r="F37" s="168"/>
      <c r="G37" s="168"/>
      <c r="H37" s="99"/>
      <c r="I37" s="99"/>
      <c r="J37" s="99"/>
      <c r="K37" s="181">
        <f>H37+I37+J37</f>
        <v>0</v>
      </c>
      <c r="L37" s="99"/>
      <c r="M37" s="168"/>
      <c r="N37" s="168"/>
      <c r="O37" s="99"/>
      <c r="P37" s="99"/>
      <c r="Q37" s="99"/>
      <c r="R37" s="181">
        <f>O37+P37+Q37</f>
        <v>0</v>
      </c>
      <c r="S37" s="181">
        <f>+E37-L37</f>
        <v>0</v>
      </c>
      <c r="T37" s="181">
        <f t="shared" si="8"/>
        <v>0</v>
      </c>
      <c r="U37" s="181">
        <f t="shared" si="8"/>
        <v>0</v>
      </c>
      <c r="V37" s="181">
        <f t="shared" si="8"/>
        <v>0</v>
      </c>
      <c r="W37" s="181">
        <f>T37+U37+V37</f>
        <v>0</v>
      </c>
      <c r="X37" s="99"/>
      <c r="Y37" s="168"/>
      <c r="Z37" s="168"/>
      <c r="AA37" s="99"/>
      <c r="AB37" s="99"/>
      <c r="AC37" s="99"/>
      <c r="AD37" s="181">
        <f>AA37+AB37+AC37</f>
        <v>0</v>
      </c>
      <c r="AE37" s="99"/>
      <c r="AF37" s="168"/>
      <c r="AG37" s="168"/>
      <c r="AH37" s="99"/>
      <c r="AI37" s="99"/>
      <c r="AJ37" s="99"/>
      <c r="AK37" s="181">
        <f>AH37+AI37+AJ37</f>
        <v>0</v>
      </c>
    </row>
    <row r="38" spans="1:37" s="184" customFormat="1" ht="27">
      <c r="A38" s="179"/>
      <c r="B38" s="493" t="s">
        <v>193</v>
      </c>
      <c r="C38" s="183" t="s">
        <v>1</v>
      </c>
      <c r="D38" s="183" t="s">
        <v>1</v>
      </c>
      <c r="E38" s="183">
        <f>SUM(E35:E37)</f>
        <v>0</v>
      </c>
      <c r="F38" s="183" t="s">
        <v>1</v>
      </c>
      <c r="G38" s="183" t="s">
        <v>1</v>
      </c>
      <c r="H38" s="183">
        <f>SUM(H35:H37)</f>
        <v>0</v>
      </c>
      <c r="I38" s="183">
        <f>SUM(I35:I37)</f>
        <v>0</v>
      </c>
      <c r="J38" s="183">
        <f>SUM(J35:J37)</f>
        <v>0</v>
      </c>
      <c r="K38" s="183">
        <f>SUM(K35:K37)</f>
        <v>0</v>
      </c>
      <c r="L38" s="183">
        <f>SUM(L35:L37)</f>
        <v>0</v>
      </c>
      <c r="M38" s="183" t="s">
        <v>1</v>
      </c>
      <c r="N38" s="183" t="s">
        <v>1</v>
      </c>
      <c r="O38" s="183">
        <f>SUM(O35:O37)</f>
        <v>0</v>
      </c>
      <c r="P38" s="183">
        <f>SUM(P35:P37)</f>
        <v>0</v>
      </c>
      <c r="Q38" s="183">
        <f>SUM(Q35:Q37)</f>
        <v>0</v>
      </c>
      <c r="R38" s="183">
        <f>SUM(R35:R37)</f>
        <v>0</v>
      </c>
      <c r="S38" s="183">
        <f>SUM(S35:S37)</f>
        <v>0</v>
      </c>
      <c r="T38" s="183">
        <f t="shared" ref="T38:AK38" si="9">SUM(T35:T37)</f>
        <v>0</v>
      </c>
      <c r="U38" s="183">
        <f t="shared" si="9"/>
        <v>0</v>
      </c>
      <c r="V38" s="183">
        <f t="shared" si="9"/>
        <v>0</v>
      </c>
      <c r="W38" s="183">
        <f t="shared" si="9"/>
        <v>0</v>
      </c>
      <c r="X38" s="183">
        <f t="shared" si="9"/>
        <v>0</v>
      </c>
      <c r="Y38" s="183" t="s">
        <v>1</v>
      </c>
      <c r="Z38" s="183" t="s">
        <v>1</v>
      </c>
      <c r="AA38" s="183">
        <f t="shared" si="9"/>
        <v>0</v>
      </c>
      <c r="AB38" s="183">
        <f t="shared" si="9"/>
        <v>0</v>
      </c>
      <c r="AC38" s="183">
        <f t="shared" si="9"/>
        <v>0</v>
      </c>
      <c r="AD38" s="183">
        <f t="shared" si="9"/>
        <v>0</v>
      </c>
      <c r="AE38" s="183">
        <f t="shared" si="9"/>
        <v>0</v>
      </c>
      <c r="AF38" s="183" t="s">
        <v>1</v>
      </c>
      <c r="AG38" s="183" t="s">
        <v>1</v>
      </c>
      <c r="AH38" s="183">
        <f t="shared" si="9"/>
        <v>0</v>
      </c>
      <c r="AI38" s="183">
        <f t="shared" si="9"/>
        <v>0</v>
      </c>
      <c r="AJ38" s="183">
        <f t="shared" si="9"/>
        <v>0</v>
      </c>
      <c r="AK38" s="183">
        <f t="shared" si="9"/>
        <v>0</v>
      </c>
    </row>
    <row r="39" spans="1:37" s="184" customFormat="1" ht="40.5">
      <c r="A39" s="179"/>
      <c r="B39" s="493" t="s">
        <v>194</v>
      </c>
      <c r="C39" s="183" t="s">
        <v>1</v>
      </c>
      <c r="D39" s="183" t="s">
        <v>1</v>
      </c>
      <c r="E39" s="183">
        <f>E33+E38</f>
        <v>0</v>
      </c>
      <c r="F39" s="183" t="s">
        <v>1</v>
      </c>
      <c r="G39" s="183" t="s">
        <v>1</v>
      </c>
      <c r="H39" s="183">
        <f>H33+H38</f>
        <v>0</v>
      </c>
      <c r="I39" s="183">
        <f>I33+I38</f>
        <v>0</v>
      </c>
      <c r="J39" s="183">
        <f>J33+J38</f>
        <v>0</v>
      </c>
      <c r="K39" s="183">
        <f>K33+K38</f>
        <v>0</v>
      </c>
      <c r="L39" s="183">
        <f>L33+L38</f>
        <v>0</v>
      </c>
      <c r="M39" s="183" t="s">
        <v>1</v>
      </c>
      <c r="N39" s="183" t="s">
        <v>1</v>
      </c>
      <c r="O39" s="183">
        <f>O33+O38</f>
        <v>0</v>
      </c>
      <c r="P39" s="183">
        <f>P33+P38</f>
        <v>0</v>
      </c>
      <c r="Q39" s="183">
        <f>Q33+Q38</f>
        <v>0</v>
      </c>
      <c r="R39" s="183">
        <f>R33+R38</f>
        <v>0</v>
      </c>
      <c r="S39" s="183">
        <f>S33+S38</f>
        <v>0</v>
      </c>
      <c r="T39" s="183">
        <f t="shared" ref="T39:AK39" si="10">T33+T38</f>
        <v>0</v>
      </c>
      <c r="U39" s="183">
        <f t="shared" si="10"/>
        <v>0</v>
      </c>
      <c r="V39" s="183">
        <f t="shared" si="10"/>
        <v>0</v>
      </c>
      <c r="W39" s="183">
        <f t="shared" si="10"/>
        <v>0</v>
      </c>
      <c r="X39" s="183">
        <f t="shared" si="10"/>
        <v>0</v>
      </c>
      <c r="Y39" s="183" t="s">
        <v>1</v>
      </c>
      <c r="Z39" s="183" t="s">
        <v>1</v>
      </c>
      <c r="AA39" s="183">
        <f t="shared" si="10"/>
        <v>0</v>
      </c>
      <c r="AB39" s="183">
        <f t="shared" si="10"/>
        <v>0</v>
      </c>
      <c r="AC39" s="183">
        <f t="shared" si="10"/>
        <v>0</v>
      </c>
      <c r="AD39" s="183">
        <f t="shared" si="10"/>
        <v>0</v>
      </c>
      <c r="AE39" s="183">
        <f t="shared" si="10"/>
        <v>0</v>
      </c>
      <c r="AF39" s="183" t="s">
        <v>1</v>
      </c>
      <c r="AG39" s="183" t="s">
        <v>1</v>
      </c>
      <c r="AH39" s="183">
        <f t="shared" si="10"/>
        <v>0</v>
      </c>
      <c r="AI39" s="183">
        <f t="shared" si="10"/>
        <v>0</v>
      </c>
      <c r="AJ39" s="183">
        <f t="shared" si="10"/>
        <v>0</v>
      </c>
      <c r="AK39" s="183">
        <f t="shared" si="10"/>
        <v>0</v>
      </c>
    </row>
    <row r="40" spans="1:37">
      <c r="A40" s="168"/>
      <c r="B40" s="491"/>
      <c r="C40" s="181"/>
      <c r="D40" s="181"/>
      <c r="E40" s="182"/>
      <c r="F40" s="181"/>
      <c r="G40" s="181"/>
      <c r="H40" s="182"/>
      <c r="I40" s="182"/>
      <c r="J40" s="182"/>
      <c r="K40" s="182"/>
      <c r="L40" s="182"/>
      <c r="M40" s="181"/>
      <c r="N40" s="181"/>
      <c r="O40" s="182"/>
      <c r="P40" s="182"/>
      <c r="Q40" s="182"/>
      <c r="R40" s="182"/>
      <c r="S40" s="182"/>
      <c r="T40" s="182"/>
      <c r="U40" s="182"/>
      <c r="V40" s="182"/>
      <c r="W40" s="182"/>
      <c r="X40" s="182"/>
      <c r="Y40" s="181"/>
      <c r="Z40" s="181"/>
      <c r="AA40" s="182"/>
      <c r="AB40" s="182"/>
      <c r="AC40" s="182"/>
      <c r="AD40" s="182"/>
      <c r="AE40" s="182"/>
      <c r="AF40" s="181"/>
      <c r="AG40" s="181"/>
      <c r="AH40" s="182"/>
      <c r="AI40" s="182"/>
      <c r="AJ40" s="182"/>
      <c r="AK40" s="182"/>
    </row>
    <row r="41" spans="1:37">
      <c r="A41" s="168"/>
      <c r="B41" s="210"/>
      <c r="C41" s="181"/>
      <c r="D41" s="181"/>
      <c r="E41" s="99"/>
      <c r="F41" s="181"/>
      <c r="G41" s="181"/>
      <c r="H41" s="99"/>
      <c r="I41" s="99"/>
      <c r="J41" s="99"/>
      <c r="K41" s="99"/>
      <c r="L41" s="99"/>
      <c r="M41" s="181"/>
      <c r="N41" s="181"/>
      <c r="O41" s="99"/>
      <c r="P41" s="99"/>
      <c r="Q41" s="99"/>
      <c r="R41" s="99"/>
      <c r="S41" s="99"/>
      <c r="T41" s="99"/>
      <c r="U41" s="99"/>
      <c r="V41" s="99"/>
      <c r="W41" s="99"/>
      <c r="X41" s="99"/>
      <c r="Y41" s="181"/>
      <c r="Z41" s="181"/>
      <c r="AA41" s="99"/>
      <c r="AB41" s="99"/>
      <c r="AC41" s="99"/>
      <c r="AD41" s="99"/>
      <c r="AE41" s="99"/>
      <c r="AF41" s="181"/>
      <c r="AG41" s="181"/>
      <c r="AH41" s="99"/>
      <c r="AI41" s="99"/>
      <c r="AJ41" s="99"/>
      <c r="AK41" s="99"/>
    </row>
    <row r="42" spans="1:37" ht="54">
      <c r="A42" s="179" t="s">
        <v>5</v>
      </c>
      <c r="B42" s="490" t="s">
        <v>394</v>
      </c>
      <c r="C42" s="181"/>
      <c r="D42" s="181"/>
      <c r="E42" s="180"/>
      <c r="F42" s="181"/>
      <c r="G42" s="181"/>
      <c r="H42" s="180"/>
      <c r="I42" s="180"/>
      <c r="J42" s="180"/>
      <c r="K42" s="180"/>
      <c r="L42" s="180"/>
      <c r="M42" s="181"/>
      <c r="N42" s="181"/>
      <c r="O42" s="180"/>
      <c r="P42" s="180"/>
      <c r="Q42" s="180"/>
      <c r="R42" s="180"/>
      <c r="S42" s="180"/>
      <c r="T42" s="180"/>
      <c r="U42" s="180"/>
      <c r="V42" s="180"/>
      <c r="W42" s="180"/>
      <c r="X42" s="180"/>
      <c r="Y42" s="181"/>
      <c r="Z42" s="181"/>
      <c r="AA42" s="180"/>
      <c r="AB42" s="180"/>
      <c r="AC42" s="180"/>
      <c r="AD42" s="180"/>
      <c r="AE42" s="180"/>
      <c r="AF42" s="181"/>
      <c r="AG42" s="181"/>
      <c r="AH42" s="180"/>
      <c r="AI42" s="180"/>
      <c r="AJ42" s="180"/>
      <c r="AK42" s="180"/>
    </row>
    <row r="43" spans="1:37">
      <c r="A43" s="168"/>
      <c r="B43" s="248" t="s">
        <v>176</v>
      </c>
      <c r="C43" s="181"/>
      <c r="D43" s="181"/>
      <c r="E43" s="153"/>
      <c r="F43" s="181"/>
      <c r="G43" s="181"/>
      <c r="H43" s="153"/>
      <c r="I43" s="153"/>
      <c r="J43" s="153"/>
      <c r="K43" s="153"/>
      <c r="L43" s="153"/>
      <c r="M43" s="181"/>
      <c r="N43" s="181"/>
      <c r="O43" s="153"/>
      <c r="P43" s="153"/>
      <c r="Q43" s="153"/>
      <c r="R43" s="153"/>
      <c r="S43" s="153"/>
      <c r="T43" s="153"/>
      <c r="U43" s="153"/>
      <c r="V43" s="153"/>
      <c r="W43" s="153"/>
      <c r="X43" s="153"/>
      <c r="Y43" s="181"/>
      <c r="Z43" s="181"/>
      <c r="AA43" s="153"/>
      <c r="AB43" s="153"/>
      <c r="AC43" s="153"/>
      <c r="AD43" s="153"/>
      <c r="AE43" s="153"/>
      <c r="AF43" s="181"/>
      <c r="AG43" s="181"/>
      <c r="AH43" s="153"/>
      <c r="AI43" s="153"/>
      <c r="AJ43" s="153"/>
      <c r="AK43" s="153"/>
    </row>
    <row r="44" spans="1:37">
      <c r="A44" s="168">
        <v>1</v>
      </c>
      <c r="B44" s="210"/>
      <c r="C44" s="181"/>
      <c r="D44" s="181" t="s">
        <v>1</v>
      </c>
      <c r="E44" s="99"/>
      <c r="F44" s="181" t="s">
        <v>1</v>
      </c>
      <c r="G44" s="181"/>
      <c r="H44" s="99"/>
      <c r="I44" s="99"/>
      <c r="J44" s="99"/>
      <c r="K44" s="181">
        <f>H44+I44+J44</f>
        <v>0</v>
      </c>
      <c r="L44" s="99"/>
      <c r="M44" s="181" t="s">
        <v>1</v>
      </c>
      <c r="N44" s="181"/>
      <c r="O44" s="99"/>
      <c r="P44" s="99"/>
      <c r="Q44" s="99"/>
      <c r="R44" s="181">
        <f>O44+P44+Q44</f>
        <v>0</v>
      </c>
      <c r="S44" s="181">
        <f>+E44-L44</f>
        <v>0</v>
      </c>
      <c r="T44" s="181">
        <f t="shared" ref="T44:V46" si="11">H44-O44</f>
        <v>0</v>
      </c>
      <c r="U44" s="181">
        <f t="shared" si="11"/>
        <v>0</v>
      </c>
      <c r="V44" s="181">
        <f t="shared" si="11"/>
        <v>0</v>
      </c>
      <c r="W44" s="181">
        <f>T44+U44+V44</f>
        <v>0</v>
      </c>
      <c r="X44" s="99"/>
      <c r="Y44" s="181" t="s">
        <v>1</v>
      </c>
      <c r="Z44" s="181"/>
      <c r="AA44" s="99"/>
      <c r="AB44" s="99"/>
      <c r="AC44" s="99"/>
      <c r="AD44" s="181">
        <f>AA44+AB44+AC44</f>
        <v>0</v>
      </c>
      <c r="AE44" s="99"/>
      <c r="AF44" s="181" t="s">
        <v>1</v>
      </c>
      <c r="AG44" s="181"/>
      <c r="AH44" s="99"/>
      <c r="AI44" s="99"/>
      <c r="AJ44" s="99"/>
      <c r="AK44" s="181">
        <f>AH44+AI44+AJ44</f>
        <v>0</v>
      </c>
    </row>
    <row r="45" spans="1:37">
      <c r="A45" s="168">
        <v>2</v>
      </c>
      <c r="B45" s="210"/>
      <c r="C45" s="181"/>
      <c r="D45" s="181" t="s">
        <v>1</v>
      </c>
      <c r="E45" s="99"/>
      <c r="F45" s="181" t="s">
        <v>1</v>
      </c>
      <c r="G45" s="181"/>
      <c r="H45" s="99"/>
      <c r="I45" s="99"/>
      <c r="J45" s="99"/>
      <c r="K45" s="181">
        <f>H45+I45+J45</f>
        <v>0</v>
      </c>
      <c r="L45" s="99"/>
      <c r="M45" s="181" t="s">
        <v>1</v>
      </c>
      <c r="N45" s="181"/>
      <c r="O45" s="99"/>
      <c r="P45" s="99"/>
      <c r="Q45" s="99"/>
      <c r="R45" s="181">
        <f>O45+P45+Q45</f>
        <v>0</v>
      </c>
      <c r="S45" s="181">
        <f>+E45-L45</f>
        <v>0</v>
      </c>
      <c r="T45" s="181">
        <f t="shared" si="11"/>
        <v>0</v>
      </c>
      <c r="U45" s="181">
        <f t="shared" si="11"/>
        <v>0</v>
      </c>
      <c r="V45" s="181">
        <f t="shared" si="11"/>
        <v>0</v>
      </c>
      <c r="W45" s="181">
        <f>T45+U45+V45</f>
        <v>0</v>
      </c>
      <c r="X45" s="99"/>
      <c r="Y45" s="181" t="s">
        <v>1</v>
      </c>
      <c r="Z45" s="181"/>
      <c r="AA45" s="99"/>
      <c r="AB45" s="99"/>
      <c r="AC45" s="99"/>
      <c r="AD45" s="181">
        <f>AA45+AB45+AC45</f>
        <v>0</v>
      </c>
      <c r="AE45" s="99"/>
      <c r="AF45" s="181" t="s">
        <v>1</v>
      </c>
      <c r="AG45" s="181"/>
      <c r="AH45" s="99"/>
      <c r="AI45" s="99"/>
      <c r="AJ45" s="99"/>
      <c r="AK45" s="181">
        <f>AH45+AI45+AJ45</f>
        <v>0</v>
      </c>
    </row>
    <row r="46" spans="1:37">
      <c r="A46" s="168">
        <v>3</v>
      </c>
      <c r="B46" s="210"/>
      <c r="C46" s="181"/>
      <c r="D46" s="181" t="s">
        <v>1</v>
      </c>
      <c r="E46" s="99"/>
      <c r="F46" s="181" t="s">
        <v>1</v>
      </c>
      <c r="G46" s="181"/>
      <c r="H46" s="99"/>
      <c r="I46" s="99"/>
      <c r="J46" s="99"/>
      <c r="K46" s="181">
        <f>H46+I46+J46</f>
        <v>0</v>
      </c>
      <c r="L46" s="99"/>
      <c r="M46" s="181" t="s">
        <v>1</v>
      </c>
      <c r="N46" s="181"/>
      <c r="O46" s="99"/>
      <c r="P46" s="99"/>
      <c r="Q46" s="99"/>
      <c r="R46" s="181">
        <f>O46+P46+Q46</f>
        <v>0</v>
      </c>
      <c r="S46" s="181">
        <f>+E46-L46</f>
        <v>0</v>
      </c>
      <c r="T46" s="181">
        <f t="shared" si="11"/>
        <v>0</v>
      </c>
      <c r="U46" s="181">
        <f t="shared" si="11"/>
        <v>0</v>
      </c>
      <c r="V46" s="181">
        <f t="shared" si="11"/>
        <v>0</v>
      </c>
      <c r="W46" s="181">
        <f>T46+U46+V46</f>
        <v>0</v>
      </c>
      <c r="X46" s="99"/>
      <c r="Y46" s="181" t="s">
        <v>1</v>
      </c>
      <c r="Z46" s="181"/>
      <c r="AA46" s="99"/>
      <c r="AB46" s="99"/>
      <c r="AC46" s="99"/>
      <c r="AD46" s="181">
        <f>AA46+AB46+AC46</f>
        <v>0</v>
      </c>
      <c r="AE46" s="99"/>
      <c r="AF46" s="181" t="s">
        <v>1</v>
      </c>
      <c r="AG46" s="181"/>
      <c r="AH46" s="99"/>
      <c r="AI46" s="99"/>
      <c r="AJ46" s="99"/>
      <c r="AK46" s="181">
        <f>AH46+AI46+AJ46</f>
        <v>0</v>
      </c>
    </row>
    <row r="47" spans="1:37" s="184" customFormat="1" ht="14.25">
      <c r="A47" s="179"/>
      <c r="B47" s="491" t="s">
        <v>112</v>
      </c>
      <c r="C47" s="183" t="s">
        <v>1</v>
      </c>
      <c r="D47" s="183" t="s">
        <v>1</v>
      </c>
      <c r="E47" s="183">
        <f>SUM(E44:E46)</f>
        <v>0</v>
      </c>
      <c r="F47" s="183" t="s">
        <v>1</v>
      </c>
      <c r="G47" s="183" t="s">
        <v>1</v>
      </c>
      <c r="H47" s="183">
        <f>SUM(H44:H46)</f>
        <v>0</v>
      </c>
      <c r="I47" s="183">
        <f>SUM(I44:I46)</f>
        <v>0</v>
      </c>
      <c r="J47" s="183">
        <f>SUM(J44:J46)</f>
        <v>0</v>
      </c>
      <c r="K47" s="183">
        <f>SUM(K44:K46)</f>
        <v>0</v>
      </c>
      <c r="L47" s="183">
        <f>SUM(L44:L46)</f>
        <v>0</v>
      </c>
      <c r="M47" s="183" t="s">
        <v>1</v>
      </c>
      <c r="N47" s="183" t="s">
        <v>1</v>
      </c>
      <c r="O47" s="183">
        <f>SUM(O44:O46)</f>
        <v>0</v>
      </c>
      <c r="P47" s="183">
        <f>SUM(P44:P46)</f>
        <v>0</v>
      </c>
      <c r="Q47" s="183">
        <f>SUM(Q44:Q46)</f>
        <v>0</v>
      </c>
      <c r="R47" s="183">
        <f>SUM(R44:R46)</f>
        <v>0</v>
      </c>
      <c r="S47" s="183">
        <f>SUM(S44:S46)</f>
        <v>0</v>
      </c>
      <c r="T47" s="183">
        <f t="shared" ref="T47:AK47" si="12">SUM(T44:T46)</f>
        <v>0</v>
      </c>
      <c r="U47" s="183">
        <f t="shared" si="12"/>
        <v>0</v>
      </c>
      <c r="V47" s="183">
        <f t="shared" si="12"/>
        <v>0</v>
      </c>
      <c r="W47" s="183">
        <f t="shared" si="12"/>
        <v>0</v>
      </c>
      <c r="X47" s="183">
        <f t="shared" si="12"/>
        <v>0</v>
      </c>
      <c r="Y47" s="183" t="s">
        <v>1</v>
      </c>
      <c r="Z47" s="183" t="s">
        <v>1</v>
      </c>
      <c r="AA47" s="183">
        <f t="shared" si="12"/>
        <v>0</v>
      </c>
      <c r="AB47" s="183">
        <f t="shared" si="12"/>
        <v>0</v>
      </c>
      <c r="AC47" s="183">
        <f t="shared" si="12"/>
        <v>0</v>
      </c>
      <c r="AD47" s="183">
        <f t="shared" si="12"/>
        <v>0</v>
      </c>
      <c r="AE47" s="183">
        <f t="shared" si="12"/>
        <v>0</v>
      </c>
      <c r="AF47" s="183" t="s">
        <v>1</v>
      </c>
      <c r="AG47" s="183" t="s">
        <v>1</v>
      </c>
      <c r="AH47" s="183">
        <f t="shared" si="12"/>
        <v>0</v>
      </c>
      <c r="AI47" s="183">
        <f t="shared" si="12"/>
        <v>0</v>
      </c>
      <c r="AJ47" s="183">
        <f t="shared" si="12"/>
        <v>0</v>
      </c>
      <c r="AK47" s="183">
        <f t="shared" si="12"/>
        <v>0</v>
      </c>
    </row>
    <row r="48" spans="1:37">
      <c r="A48" s="168"/>
      <c r="B48" s="210"/>
      <c r="C48" s="181"/>
      <c r="D48" s="181"/>
      <c r="E48" s="99"/>
      <c r="F48" s="181"/>
      <c r="G48" s="181"/>
      <c r="H48" s="181"/>
      <c r="I48" s="181"/>
      <c r="J48" s="181"/>
      <c r="K48" s="181"/>
      <c r="L48" s="99"/>
      <c r="M48" s="181"/>
      <c r="N48" s="181"/>
      <c r="O48" s="181"/>
      <c r="P48" s="181"/>
      <c r="Q48" s="181"/>
      <c r="R48" s="181"/>
      <c r="S48" s="181"/>
      <c r="T48" s="181"/>
      <c r="U48" s="181"/>
      <c r="V48" s="181"/>
      <c r="W48" s="181"/>
      <c r="X48" s="99"/>
      <c r="Y48" s="181"/>
      <c r="Z48" s="181"/>
      <c r="AA48" s="181"/>
      <c r="AB48" s="181"/>
      <c r="AC48" s="181"/>
      <c r="AD48" s="181"/>
      <c r="AE48" s="99"/>
      <c r="AF48" s="181"/>
      <c r="AG48" s="181"/>
      <c r="AH48" s="181"/>
      <c r="AI48" s="181"/>
      <c r="AJ48" s="181"/>
      <c r="AK48" s="181"/>
    </row>
    <row r="49" spans="1:37" s="485" customFormat="1" ht="30" customHeight="1">
      <c r="A49" s="483"/>
      <c r="B49" s="484" t="s">
        <v>221</v>
      </c>
      <c r="C49" s="273" t="s">
        <v>1</v>
      </c>
      <c r="D49" s="273" t="s">
        <v>1</v>
      </c>
      <c r="E49" s="273">
        <f>E14+E23+E39+E47</f>
        <v>0</v>
      </c>
      <c r="F49" s="273" t="s">
        <v>1</v>
      </c>
      <c r="G49" s="273" t="s">
        <v>1</v>
      </c>
      <c r="H49" s="273">
        <f t="shared" ref="H49:AK49" si="13">H14+H23+H39+H47</f>
        <v>0</v>
      </c>
      <c r="I49" s="273">
        <f t="shared" si="13"/>
        <v>0</v>
      </c>
      <c r="J49" s="273">
        <f t="shared" si="13"/>
        <v>0</v>
      </c>
      <c r="K49" s="273">
        <f t="shared" si="13"/>
        <v>0</v>
      </c>
      <c r="L49" s="273">
        <f>L14+L23+L39+L47</f>
        <v>0</v>
      </c>
      <c r="M49" s="273" t="s">
        <v>1</v>
      </c>
      <c r="N49" s="273" t="s">
        <v>1</v>
      </c>
      <c r="O49" s="273">
        <f t="shared" si="13"/>
        <v>0</v>
      </c>
      <c r="P49" s="273">
        <f t="shared" si="13"/>
        <v>0</v>
      </c>
      <c r="Q49" s="273">
        <f t="shared" si="13"/>
        <v>0</v>
      </c>
      <c r="R49" s="273">
        <f t="shared" si="13"/>
        <v>0</v>
      </c>
      <c r="S49" s="273">
        <f t="shared" si="13"/>
        <v>0</v>
      </c>
      <c r="T49" s="273">
        <f t="shared" si="13"/>
        <v>0</v>
      </c>
      <c r="U49" s="273">
        <f t="shared" si="13"/>
        <v>0</v>
      </c>
      <c r="V49" s="273">
        <f t="shared" si="13"/>
        <v>0</v>
      </c>
      <c r="W49" s="273">
        <f t="shared" si="13"/>
        <v>0</v>
      </c>
      <c r="X49" s="273">
        <f t="shared" si="13"/>
        <v>0</v>
      </c>
      <c r="Y49" s="273" t="s">
        <v>1</v>
      </c>
      <c r="Z49" s="273" t="s">
        <v>1</v>
      </c>
      <c r="AA49" s="273">
        <f t="shared" si="13"/>
        <v>0</v>
      </c>
      <c r="AB49" s="273">
        <f t="shared" si="13"/>
        <v>0</v>
      </c>
      <c r="AC49" s="273">
        <f t="shared" si="13"/>
        <v>0</v>
      </c>
      <c r="AD49" s="273">
        <f t="shared" si="13"/>
        <v>0</v>
      </c>
      <c r="AE49" s="273">
        <f t="shared" si="13"/>
        <v>0</v>
      </c>
      <c r="AF49" s="273" t="s">
        <v>1</v>
      </c>
      <c r="AG49" s="273" t="s">
        <v>1</v>
      </c>
      <c r="AH49" s="273">
        <f t="shared" si="13"/>
        <v>0</v>
      </c>
      <c r="AI49" s="273">
        <f t="shared" si="13"/>
        <v>0</v>
      </c>
      <c r="AJ49" s="273">
        <f t="shared" si="13"/>
        <v>0</v>
      </c>
      <c r="AK49" s="273">
        <f t="shared" si="13"/>
        <v>0</v>
      </c>
    </row>
    <row r="50" spans="1:37" s="14" customFormat="1" ht="12" customHeight="1">
      <c r="A50" s="38"/>
      <c r="B50" s="494"/>
      <c r="C50" s="189"/>
      <c r="D50" s="38"/>
      <c r="E50" s="188"/>
      <c r="F50" s="38"/>
      <c r="G50" s="38"/>
      <c r="H50" s="38"/>
      <c r="I50" s="38"/>
      <c r="J50" s="38"/>
      <c r="K50" s="38"/>
      <c r="L50" s="188"/>
      <c r="M50" s="38"/>
      <c r="N50" s="38"/>
      <c r="O50" s="38"/>
      <c r="P50" s="38"/>
      <c r="Q50" s="38"/>
      <c r="R50" s="38"/>
      <c r="S50" s="38"/>
      <c r="T50" s="38"/>
      <c r="U50" s="38"/>
      <c r="V50" s="38"/>
      <c r="W50" s="38"/>
      <c r="X50" s="188"/>
      <c r="Y50" s="38"/>
      <c r="Z50" s="38"/>
      <c r="AA50" s="38"/>
      <c r="AB50" s="38"/>
      <c r="AC50" s="38"/>
      <c r="AD50" s="38"/>
      <c r="AE50" s="188"/>
      <c r="AF50" s="38"/>
      <c r="AG50" s="38"/>
      <c r="AH50" s="38"/>
      <c r="AI50" s="38"/>
      <c r="AJ50" s="38"/>
      <c r="AK50" s="38"/>
    </row>
    <row r="52" spans="1:37">
      <c r="B52" s="18" t="s">
        <v>195</v>
      </c>
    </row>
    <row r="53" spans="1:37" ht="19.5" customHeight="1">
      <c r="B53" s="495" t="s">
        <v>390</v>
      </c>
      <c r="C53" s="151"/>
      <c r="D53" s="235"/>
      <c r="E53" s="235"/>
      <c r="F53" s="235"/>
      <c r="G53" s="235"/>
      <c r="M53" s="235"/>
      <c r="N53" s="235"/>
      <c r="Y53" s="235"/>
      <c r="Z53" s="235"/>
      <c r="AF53" s="235"/>
      <c r="AG53" s="235"/>
    </row>
    <row r="54" spans="1:37" ht="33.75" customHeight="1">
      <c r="B54" s="716" t="s">
        <v>389</v>
      </c>
      <c r="C54" s="717"/>
      <c r="D54" s="717"/>
      <c r="E54" s="717"/>
      <c r="F54" s="717"/>
      <c r="G54" s="717"/>
      <c r="H54" s="717"/>
      <c r="I54" s="717"/>
    </row>
    <row r="55" spans="1:37" ht="19.5" customHeight="1">
      <c r="B55" s="496" t="s">
        <v>243</v>
      </c>
      <c r="C55" s="235"/>
      <c r="D55" s="235"/>
      <c r="E55" s="235"/>
      <c r="F55" s="235"/>
      <c r="G55" s="235"/>
      <c r="M55" s="235"/>
      <c r="N55" s="235"/>
      <c r="Y55" s="235"/>
      <c r="Z55" s="235"/>
      <c r="AF55" s="235"/>
      <c r="AG55" s="235"/>
    </row>
  </sheetData>
  <customSheetViews>
    <customSheetView guid="{EE5C0AFB-B96A-4C3C-885D-9A248AEB532B}" showPageBreaks="1" showRuler="0">
      <selection activeCell="H14" sqref="H14"/>
      <pageMargins left="0.75" right="0.75" top="1" bottom="1" header="0.5" footer="0.5"/>
      <pageSetup paperSize="9" scale="85" orientation="landscape" verticalDpi="0" r:id="rId1"/>
      <headerFooter alignWithMargins="0"/>
    </customSheetView>
  </customSheetViews>
  <mergeCells count="3">
    <mergeCell ref="B54:I54"/>
    <mergeCell ref="S2:X2"/>
    <mergeCell ref="S4:W4"/>
  </mergeCells>
  <phoneticPr fontId="2" type="noConversion"/>
  <pageMargins left="0.16" right="0.17" top="0.17" bottom="0.17" header="0.18" footer="0.17"/>
  <pageSetup paperSize="9" scale="80" orientation="portrait" verticalDpi="1200"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AF64"/>
  <sheetViews>
    <sheetView workbookViewId="0">
      <selection activeCell="D13" sqref="D13"/>
    </sheetView>
  </sheetViews>
  <sheetFormatPr defaultRowHeight="13.5"/>
  <cols>
    <col min="1" max="1" width="3.5703125" style="4" customWidth="1"/>
    <col min="2" max="2" width="27.42578125" style="5" customWidth="1"/>
    <col min="3" max="3" width="18.140625" style="5" customWidth="1"/>
    <col min="4" max="4" width="8.140625" style="5" customWidth="1"/>
    <col min="5" max="5" width="10.5703125" style="5" customWidth="1"/>
    <col min="6" max="6" width="12.140625" style="5" customWidth="1"/>
    <col min="7" max="7" width="8" style="5" customWidth="1"/>
    <col min="8" max="8" width="14" style="5" customWidth="1"/>
    <col min="9" max="9" width="10.5703125" style="5" customWidth="1"/>
    <col min="10" max="10" width="9" style="5" customWidth="1"/>
    <col min="11" max="11" width="10.5703125" style="5" customWidth="1"/>
    <col min="12" max="12" width="11.5703125" style="5" customWidth="1"/>
    <col min="13" max="13" width="8" style="5" customWidth="1"/>
    <col min="14" max="14" width="13" style="5" customWidth="1"/>
    <col min="15" max="15" width="8.85546875" style="5" customWidth="1"/>
    <col min="16" max="16" width="11.5703125" style="5" customWidth="1"/>
    <col min="17" max="17" width="10" style="5" customWidth="1"/>
    <col min="18" max="18" width="9.85546875" style="5" customWidth="1"/>
    <col min="19" max="19" width="10" style="5" customWidth="1"/>
    <col min="20" max="20" width="9.85546875" style="5" customWidth="1"/>
    <col min="21" max="16384" width="9.140625" style="5"/>
  </cols>
  <sheetData>
    <row r="1" spans="1:32" ht="16.5">
      <c r="A1" s="28"/>
      <c r="B1" s="171" t="s">
        <v>183</v>
      </c>
      <c r="C1" s="29"/>
      <c r="D1" s="29"/>
      <c r="E1" s="29"/>
      <c r="F1" s="29"/>
      <c r="G1" s="29"/>
      <c r="H1" s="29"/>
      <c r="I1" s="3"/>
      <c r="J1" s="28"/>
      <c r="K1" s="130" t="s">
        <v>180</v>
      </c>
      <c r="L1" s="130"/>
      <c r="M1" s="29"/>
      <c r="N1" s="131"/>
      <c r="O1" s="28"/>
      <c r="P1" s="130"/>
      <c r="Q1" s="29"/>
      <c r="R1" s="131"/>
      <c r="S1" s="29"/>
      <c r="T1" s="131"/>
      <c r="U1" s="29"/>
      <c r="V1" s="131"/>
      <c r="W1" s="29"/>
      <c r="X1" s="131"/>
      <c r="Y1" s="3"/>
      <c r="Z1" s="29"/>
      <c r="AA1" s="29"/>
      <c r="AB1" s="29"/>
      <c r="AC1" s="29"/>
      <c r="AD1" s="29"/>
      <c r="AE1" s="29"/>
      <c r="AF1" s="29"/>
    </row>
    <row r="2" spans="1:32" ht="16.5" customHeight="1" thickBot="1">
      <c r="A2" s="28"/>
      <c r="B2" s="21"/>
      <c r="C2" s="147"/>
      <c r="D2" s="147"/>
      <c r="E2" s="147"/>
      <c r="F2" s="147"/>
      <c r="G2" s="21"/>
      <c r="H2" s="147"/>
      <c r="I2" s="148"/>
      <c r="K2" s="340" t="s">
        <v>27</v>
      </c>
      <c r="L2" s="145"/>
      <c r="M2" s="145"/>
      <c r="N2" s="173"/>
      <c r="O2" s="674"/>
      <c r="P2" s="674"/>
      <c r="Q2" s="674"/>
      <c r="R2" s="145"/>
      <c r="S2" s="145"/>
      <c r="T2" s="145"/>
      <c r="U2" s="145"/>
      <c r="V2" s="145"/>
      <c r="W2" s="145"/>
      <c r="X2" s="145"/>
      <c r="Y2" s="145"/>
      <c r="Z2" s="29"/>
      <c r="AA2" s="29"/>
      <c r="AB2" s="29"/>
      <c r="AC2" s="29"/>
      <c r="AD2" s="29"/>
      <c r="AE2" s="29"/>
      <c r="AF2" s="29"/>
    </row>
    <row r="3" spans="1:32" s="151" customFormat="1" ht="25.5" customHeight="1">
      <c r="A3" s="28"/>
      <c r="B3" s="341" t="s">
        <v>28</v>
      </c>
      <c r="C3" s="131"/>
      <c r="D3" s="131"/>
      <c r="E3" s="131"/>
      <c r="F3" s="29"/>
      <c r="G3" s="149"/>
      <c r="H3" s="29"/>
      <c r="I3" s="29"/>
      <c r="J3" s="29"/>
      <c r="K3" s="38" t="s">
        <v>181</v>
      </c>
      <c r="L3" s="38"/>
      <c r="M3" s="32"/>
      <c r="N3" s="150"/>
      <c r="O3" s="29"/>
      <c r="P3" s="38"/>
      <c r="Q3" s="32"/>
      <c r="R3" s="150"/>
      <c r="S3" s="32"/>
      <c r="T3" s="150"/>
      <c r="U3" s="32"/>
      <c r="V3" s="150"/>
      <c r="W3" s="32"/>
      <c r="X3" s="150"/>
      <c r="Y3" s="150"/>
      <c r="Z3" s="150"/>
      <c r="AA3" s="150"/>
      <c r="AB3" s="150"/>
      <c r="AC3" s="150"/>
      <c r="AD3" s="150"/>
      <c r="AE3" s="150"/>
      <c r="AF3" s="150"/>
    </row>
    <row r="4" spans="1:32" s="151" customFormat="1">
      <c r="A4" s="174"/>
      <c r="B4" s="175"/>
      <c r="C4" s="176"/>
      <c r="D4" s="177"/>
      <c r="E4" s="177"/>
      <c r="F4" s="177"/>
      <c r="G4" s="267" t="s">
        <v>323</v>
      </c>
      <c r="H4" s="177"/>
      <c r="I4" s="177"/>
      <c r="J4" s="177"/>
      <c r="K4" s="177"/>
      <c r="L4" s="176"/>
      <c r="M4" s="720" t="s">
        <v>291</v>
      </c>
      <c r="N4" s="720"/>
      <c r="O4" s="720"/>
      <c r="P4" s="720"/>
      <c r="Q4" s="721"/>
      <c r="R4" s="720" t="s">
        <v>182</v>
      </c>
      <c r="S4" s="720"/>
      <c r="T4" s="720"/>
      <c r="U4" s="720"/>
      <c r="V4" s="720"/>
      <c r="W4" s="719" t="s">
        <v>349</v>
      </c>
      <c r="X4" s="720"/>
      <c r="Y4" s="720"/>
      <c r="Z4" s="720"/>
      <c r="AA4" s="720"/>
      <c r="AB4" s="719" t="s">
        <v>385</v>
      </c>
      <c r="AC4" s="720"/>
      <c r="AD4" s="720"/>
      <c r="AE4" s="720"/>
      <c r="AF4" s="721"/>
    </row>
    <row r="5" spans="1:32" s="151" customFormat="1" ht="102">
      <c r="A5" s="178" t="s">
        <v>113</v>
      </c>
      <c r="B5" s="61" t="s">
        <v>184</v>
      </c>
      <c r="C5" s="61" t="s">
        <v>185</v>
      </c>
      <c r="D5" s="61" t="s">
        <v>186</v>
      </c>
      <c r="E5" s="460" t="s">
        <v>401</v>
      </c>
      <c r="F5" s="460" t="s">
        <v>324</v>
      </c>
      <c r="G5" s="61" t="s">
        <v>179</v>
      </c>
      <c r="H5" s="236" t="s">
        <v>272</v>
      </c>
      <c r="I5" s="61" t="s">
        <v>188</v>
      </c>
      <c r="J5" s="61" t="s">
        <v>189</v>
      </c>
      <c r="K5" s="61" t="s">
        <v>190</v>
      </c>
      <c r="L5" s="460" t="s">
        <v>306</v>
      </c>
      <c r="M5" s="61" t="s">
        <v>179</v>
      </c>
      <c r="N5" s="61" t="s">
        <v>238</v>
      </c>
      <c r="O5" s="61" t="s">
        <v>188</v>
      </c>
      <c r="P5" s="61" t="s">
        <v>189</v>
      </c>
      <c r="Q5" s="61" t="s">
        <v>251</v>
      </c>
      <c r="R5" s="61" t="s">
        <v>179</v>
      </c>
      <c r="S5" s="61" t="s">
        <v>238</v>
      </c>
      <c r="T5" s="61" t="s">
        <v>188</v>
      </c>
      <c r="U5" s="61" t="s">
        <v>189</v>
      </c>
      <c r="V5" s="61" t="s">
        <v>252</v>
      </c>
      <c r="W5" s="61" t="s">
        <v>179</v>
      </c>
      <c r="X5" s="61" t="s">
        <v>238</v>
      </c>
      <c r="Y5" s="61" t="s">
        <v>188</v>
      </c>
      <c r="Z5" s="61" t="s">
        <v>189</v>
      </c>
      <c r="AA5" s="61" t="s">
        <v>253</v>
      </c>
      <c r="AB5" s="61" t="s">
        <v>179</v>
      </c>
      <c r="AC5" s="61" t="s">
        <v>238</v>
      </c>
      <c r="AD5" s="61" t="s">
        <v>188</v>
      </c>
      <c r="AE5" s="61" t="s">
        <v>189</v>
      </c>
      <c r="AF5" s="61" t="s">
        <v>254</v>
      </c>
    </row>
    <row r="6" spans="1:32" s="33" customFormat="1" ht="12.75">
      <c r="A6" s="120">
        <v>1</v>
      </c>
      <c r="B6" s="120">
        <v>2</v>
      </c>
      <c r="C6" s="120">
        <v>3</v>
      </c>
      <c r="D6" s="120">
        <v>4</v>
      </c>
      <c r="E6" s="120">
        <v>5</v>
      </c>
      <c r="F6" s="120">
        <v>6</v>
      </c>
      <c r="G6" s="120">
        <v>7</v>
      </c>
      <c r="H6" s="120">
        <v>8</v>
      </c>
      <c r="I6" s="120">
        <v>9</v>
      </c>
      <c r="J6" s="120">
        <v>10</v>
      </c>
      <c r="K6" s="120">
        <v>11</v>
      </c>
      <c r="L6" s="120">
        <v>12</v>
      </c>
      <c r="M6" s="120">
        <v>13</v>
      </c>
      <c r="N6" s="120">
        <v>14</v>
      </c>
      <c r="O6" s="120">
        <v>15</v>
      </c>
      <c r="P6" s="120">
        <v>16</v>
      </c>
      <c r="Q6" s="120">
        <v>17</v>
      </c>
      <c r="R6" s="120">
        <v>18</v>
      </c>
      <c r="S6" s="120">
        <v>19</v>
      </c>
      <c r="T6" s="120">
        <v>20</v>
      </c>
      <c r="U6" s="120">
        <v>21</v>
      </c>
      <c r="V6" s="120">
        <v>22</v>
      </c>
      <c r="W6" s="120">
        <v>23</v>
      </c>
      <c r="X6" s="120">
        <v>24</v>
      </c>
      <c r="Y6" s="120">
        <v>25</v>
      </c>
      <c r="Z6" s="120">
        <v>26</v>
      </c>
      <c r="AA6" s="120">
        <v>27</v>
      </c>
      <c r="AB6" s="120">
        <v>28</v>
      </c>
      <c r="AC6" s="120">
        <v>29</v>
      </c>
      <c r="AD6" s="120">
        <v>30</v>
      </c>
      <c r="AE6" s="120">
        <v>31</v>
      </c>
      <c r="AF6" s="120">
        <v>32</v>
      </c>
    </row>
    <row r="7" spans="1:32" ht="14.25">
      <c r="A7" s="179" t="s">
        <v>2</v>
      </c>
      <c r="B7" s="180" t="s">
        <v>388</v>
      </c>
      <c r="C7" s="181"/>
      <c r="D7" s="181"/>
      <c r="E7" s="181"/>
      <c r="F7" s="181"/>
      <c r="G7" s="180"/>
      <c r="H7" s="181"/>
      <c r="I7" s="181"/>
      <c r="J7" s="181"/>
      <c r="K7" s="181"/>
      <c r="L7" s="181"/>
      <c r="M7" s="180"/>
      <c r="N7" s="181"/>
      <c r="O7" s="181"/>
      <c r="P7" s="181"/>
      <c r="Q7" s="180"/>
      <c r="R7" s="180"/>
      <c r="S7" s="180"/>
      <c r="T7" s="180"/>
      <c r="U7" s="103"/>
      <c r="V7" s="103"/>
      <c r="W7" s="103"/>
      <c r="X7" s="103"/>
      <c r="Y7" s="103"/>
      <c r="Z7" s="103"/>
      <c r="AA7" s="103"/>
      <c r="AB7" s="103"/>
      <c r="AC7" s="103"/>
      <c r="AD7" s="103"/>
      <c r="AE7" s="103"/>
      <c r="AF7" s="103"/>
    </row>
    <row r="8" spans="1:32">
      <c r="A8" s="168"/>
      <c r="B8" s="153" t="s">
        <v>176</v>
      </c>
      <c r="C8" s="181"/>
      <c r="D8" s="181"/>
      <c r="E8" s="181"/>
      <c r="F8" s="181"/>
      <c r="G8" s="153"/>
      <c r="H8" s="181"/>
      <c r="I8" s="181"/>
      <c r="J8" s="181"/>
      <c r="K8" s="181"/>
      <c r="L8" s="181"/>
      <c r="M8" s="153"/>
      <c r="N8" s="181"/>
      <c r="O8" s="181"/>
      <c r="P8" s="181"/>
      <c r="Q8" s="153"/>
      <c r="R8" s="153"/>
      <c r="S8" s="153"/>
      <c r="T8" s="153"/>
      <c r="U8" s="103"/>
      <c r="V8" s="103"/>
      <c r="W8" s="103"/>
      <c r="X8" s="103"/>
      <c r="Y8" s="103"/>
      <c r="Z8" s="103"/>
      <c r="AA8" s="103"/>
      <c r="AB8" s="103"/>
      <c r="AC8" s="103"/>
      <c r="AD8" s="103"/>
      <c r="AE8" s="103"/>
      <c r="AF8" s="103"/>
    </row>
    <row r="9" spans="1:32">
      <c r="A9" s="168">
        <v>1</v>
      </c>
      <c r="B9" s="99"/>
      <c r="C9" s="168"/>
      <c r="D9" s="181" t="s">
        <v>1</v>
      </c>
      <c r="E9" s="181" t="s">
        <v>1</v>
      </c>
      <c r="F9" s="181"/>
      <c r="G9" s="99"/>
      <c r="H9" s="168"/>
      <c r="I9" s="168"/>
      <c r="J9" s="168"/>
      <c r="K9" s="181">
        <f>H9+I9+J9</f>
        <v>0</v>
      </c>
      <c r="L9" s="181"/>
      <c r="M9" s="99"/>
      <c r="N9" s="168"/>
      <c r="O9" s="168"/>
      <c r="P9" s="168"/>
      <c r="Q9" s="181">
        <f>N9+O9+P9</f>
        <v>0</v>
      </c>
      <c r="R9" s="181">
        <f t="shared" ref="R9:U11" si="0">G9-M9</f>
        <v>0</v>
      </c>
      <c r="S9" s="181">
        <f t="shared" si="0"/>
        <v>0</v>
      </c>
      <c r="T9" s="181">
        <f t="shared" si="0"/>
        <v>0</v>
      </c>
      <c r="U9" s="181">
        <f t="shared" si="0"/>
        <v>0</v>
      </c>
      <c r="V9" s="181">
        <f>S9+T9+U9</f>
        <v>0</v>
      </c>
      <c r="W9" s="99"/>
      <c r="X9" s="168"/>
      <c r="Y9" s="168"/>
      <c r="Z9" s="168"/>
      <c r="AA9" s="181">
        <f>X9+Y9+Z9</f>
        <v>0</v>
      </c>
      <c r="AB9" s="99"/>
      <c r="AC9" s="168"/>
      <c r="AD9" s="168"/>
      <c r="AE9" s="168"/>
      <c r="AF9" s="181">
        <f>AC9+AD9+AE9</f>
        <v>0</v>
      </c>
    </row>
    <row r="10" spans="1:32">
      <c r="A10" s="168">
        <v>2</v>
      </c>
      <c r="B10" s="99"/>
      <c r="C10" s="168"/>
      <c r="D10" s="181" t="s">
        <v>1</v>
      </c>
      <c r="E10" s="181" t="s">
        <v>1</v>
      </c>
      <c r="F10" s="181"/>
      <c r="G10" s="99"/>
      <c r="H10" s="168"/>
      <c r="I10" s="168"/>
      <c r="J10" s="168"/>
      <c r="K10" s="181">
        <f>H10+I10+J10</f>
        <v>0</v>
      </c>
      <c r="L10" s="181"/>
      <c r="M10" s="99"/>
      <c r="N10" s="168"/>
      <c r="O10" s="168"/>
      <c r="P10" s="168"/>
      <c r="Q10" s="181">
        <f>N10+O10+P10</f>
        <v>0</v>
      </c>
      <c r="R10" s="181">
        <f t="shared" si="0"/>
        <v>0</v>
      </c>
      <c r="S10" s="181">
        <f t="shared" si="0"/>
        <v>0</v>
      </c>
      <c r="T10" s="181">
        <f t="shared" si="0"/>
        <v>0</v>
      </c>
      <c r="U10" s="181">
        <f t="shared" si="0"/>
        <v>0</v>
      </c>
      <c r="V10" s="181">
        <f>S10+T10+U10</f>
        <v>0</v>
      </c>
      <c r="W10" s="99"/>
      <c r="X10" s="168"/>
      <c r="Y10" s="168"/>
      <c r="Z10" s="168"/>
      <c r="AA10" s="181">
        <f>X10+Y10+Z10</f>
        <v>0</v>
      </c>
      <c r="AB10" s="99"/>
      <c r="AC10" s="168"/>
      <c r="AD10" s="168"/>
      <c r="AE10" s="168"/>
      <c r="AF10" s="181">
        <f>AC10+AD10+AE10</f>
        <v>0</v>
      </c>
    </row>
    <row r="11" spans="1:32">
      <c r="A11" s="168">
        <v>3</v>
      </c>
      <c r="B11" s="99"/>
      <c r="C11" s="168"/>
      <c r="D11" s="181" t="s">
        <v>1</v>
      </c>
      <c r="E11" s="181" t="s">
        <v>1</v>
      </c>
      <c r="F11" s="181"/>
      <c r="G11" s="99"/>
      <c r="H11" s="168"/>
      <c r="I11" s="168"/>
      <c r="J11" s="168"/>
      <c r="K11" s="181">
        <f>H11+I11+J11</f>
        <v>0</v>
      </c>
      <c r="L11" s="181"/>
      <c r="M11" s="99"/>
      <c r="N11" s="168"/>
      <c r="O11" s="168"/>
      <c r="P11" s="168"/>
      <c r="Q11" s="181">
        <f>N11+O11+P11</f>
        <v>0</v>
      </c>
      <c r="R11" s="181">
        <f t="shared" si="0"/>
        <v>0</v>
      </c>
      <c r="S11" s="181">
        <f t="shared" si="0"/>
        <v>0</v>
      </c>
      <c r="T11" s="181">
        <f t="shared" si="0"/>
        <v>0</v>
      </c>
      <c r="U11" s="181">
        <f t="shared" si="0"/>
        <v>0</v>
      </c>
      <c r="V11" s="181">
        <f>S11+T11+U11</f>
        <v>0</v>
      </c>
      <c r="W11" s="99"/>
      <c r="X11" s="168"/>
      <c r="Y11" s="168"/>
      <c r="Z11" s="168"/>
      <c r="AA11" s="181">
        <f>X11+Y11+Z11</f>
        <v>0</v>
      </c>
      <c r="AB11" s="99"/>
      <c r="AC11" s="168"/>
      <c r="AD11" s="168"/>
      <c r="AE11" s="168"/>
      <c r="AF11" s="181">
        <f>AC11+AD11+AE11</f>
        <v>0</v>
      </c>
    </row>
    <row r="12" spans="1:32" s="184" customFormat="1" ht="14.25">
      <c r="A12" s="179"/>
      <c r="B12" s="182" t="s">
        <v>112</v>
      </c>
      <c r="C12" s="183" t="s">
        <v>1</v>
      </c>
      <c r="D12" s="183" t="s">
        <v>1</v>
      </c>
      <c r="E12" s="183" t="s">
        <v>1</v>
      </c>
      <c r="F12" s="183" t="s">
        <v>1</v>
      </c>
      <c r="G12" s="183">
        <f t="shared" ref="G12:P12" si="1">SUM(G9:G11)</f>
        <v>0</v>
      </c>
      <c r="H12" s="183">
        <f t="shared" si="1"/>
        <v>0</v>
      </c>
      <c r="I12" s="183">
        <f t="shared" si="1"/>
        <v>0</v>
      </c>
      <c r="J12" s="183">
        <f t="shared" si="1"/>
        <v>0</v>
      </c>
      <c r="K12" s="183">
        <f t="shared" si="1"/>
        <v>0</v>
      </c>
      <c r="L12" s="183" t="s">
        <v>1</v>
      </c>
      <c r="M12" s="183">
        <f t="shared" si="1"/>
        <v>0</v>
      </c>
      <c r="N12" s="183">
        <f t="shared" si="1"/>
        <v>0</v>
      </c>
      <c r="O12" s="183">
        <f t="shared" si="1"/>
        <v>0</v>
      </c>
      <c r="P12" s="183">
        <f t="shared" si="1"/>
        <v>0</v>
      </c>
      <c r="Q12" s="183">
        <f>SUM(Q9:Q11)</f>
        <v>0</v>
      </c>
      <c r="R12" s="183">
        <f>SUM(R9:R11)</f>
        <v>0</v>
      </c>
      <c r="S12" s="183">
        <f>SUM(S9:S11)</f>
        <v>0</v>
      </c>
      <c r="T12" s="183">
        <f>SUM(T9:T11)</f>
        <v>0</v>
      </c>
      <c r="U12" s="183">
        <f t="shared" ref="U12:AF12" si="2">SUM(U9:U11)</f>
        <v>0</v>
      </c>
      <c r="V12" s="183">
        <f t="shared" si="2"/>
        <v>0</v>
      </c>
      <c r="W12" s="183">
        <f t="shared" si="2"/>
        <v>0</v>
      </c>
      <c r="X12" s="183">
        <f t="shared" si="2"/>
        <v>0</v>
      </c>
      <c r="Y12" s="183">
        <f t="shared" si="2"/>
        <v>0</v>
      </c>
      <c r="Z12" s="183">
        <f t="shared" si="2"/>
        <v>0</v>
      </c>
      <c r="AA12" s="183">
        <f t="shared" si="2"/>
        <v>0</v>
      </c>
      <c r="AB12" s="183">
        <f t="shared" si="2"/>
        <v>0</v>
      </c>
      <c r="AC12" s="183">
        <f t="shared" si="2"/>
        <v>0</v>
      </c>
      <c r="AD12" s="183">
        <f t="shared" si="2"/>
        <v>0</v>
      </c>
      <c r="AE12" s="183">
        <f t="shared" si="2"/>
        <v>0</v>
      </c>
      <c r="AF12" s="183">
        <f t="shared" si="2"/>
        <v>0</v>
      </c>
    </row>
    <row r="13" spans="1:32" ht="40.5">
      <c r="A13" s="179" t="s">
        <v>3</v>
      </c>
      <c r="B13" s="180" t="s">
        <v>407</v>
      </c>
      <c r="C13" s="181"/>
      <c r="D13" s="181"/>
      <c r="E13" s="181"/>
      <c r="F13" s="181"/>
      <c r="G13" s="180"/>
      <c r="H13" s="180"/>
      <c r="I13" s="180"/>
      <c r="J13" s="180"/>
      <c r="K13" s="180"/>
      <c r="L13" s="181"/>
      <c r="M13" s="180"/>
      <c r="N13" s="180"/>
      <c r="O13" s="180"/>
      <c r="P13" s="180"/>
      <c r="Q13" s="180"/>
      <c r="R13" s="180"/>
      <c r="S13" s="180"/>
      <c r="T13" s="180"/>
      <c r="U13" s="103"/>
      <c r="V13" s="103"/>
      <c r="W13" s="103"/>
      <c r="X13" s="103"/>
      <c r="Y13" s="103"/>
      <c r="Z13" s="103"/>
      <c r="AA13" s="103"/>
      <c r="AB13" s="103"/>
      <c r="AC13" s="103"/>
      <c r="AD13" s="103"/>
      <c r="AE13" s="103"/>
      <c r="AF13" s="103"/>
    </row>
    <row r="14" spans="1:32">
      <c r="A14" s="168"/>
      <c r="B14" s="153" t="s">
        <v>176</v>
      </c>
      <c r="C14" s="181"/>
      <c r="D14" s="181"/>
      <c r="E14" s="181"/>
      <c r="F14" s="181"/>
      <c r="G14" s="153"/>
      <c r="H14" s="153"/>
      <c r="I14" s="153"/>
      <c r="J14" s="153"/>
      <c r="K14" s="153"/>
      <c r="L14" s="181"/>
      <c r="M14" s="153"/>
      <c r="N14" s="153"/>
      <c r="O14" s="153"/>
      <c r="P14" s="153"/>
      <c r="Q14" s="153"/>
      <c r="R14" s="153"/>
      <c r="S14" s="153"/>
      <c r="T14" s="153"/>
      <c r="U14" s="103"/>
      <c r="V14" s="103"/>
      <c r="W14" s="103"/>
      <c r="X14" s="103"/>
      <c r="Y14" s="103"/>
      <c r="Z14" s="103"/>
      <c r="AA14" s="103"/>
      <c r="AB14" s="103"/>
      <c r="AC14" s="103"/>
      <c r="AD14" s="103"/>
      <c r="AE14" s="103"/>
      <c r="AF14" s="103"/>
    </row>
    <row r="15" spans="1:32">
      <c r="A15" s="168">
        <v>1</v>
      </c>
      <c r="B15" s="185"/>
      <c r="C15" s="168"/>
      <c r="D15" s="181" t="s">
        <v>1</v>
      </c>
      <c r="E15" s="181" t="s">
        <v>1</v>
      </c>
      <c r="F15" s="181"/>
      <c r="G15" s="99"/>
      <c r="H15" s="168"/>
      <c r="I15" s="168"/>
      <c r="J15" s="168"/>
      <c r="K15" s="181">
        <f>H15+I15+J15</f>
        <v>0</v>
      </c>
      <c r="L15" s="181"/>
      <c r="M15" s="99"/>
      <c r="N15" s="168"/>
      <c r="O15" s="168"/>
      <c r="P15" s="168"/>
      <c r="Q15" s="181">
        <f>N15+O15+P15</f>
        <v>0</v>
      </c>
      <c r="R15" s="181">
        <f t="shared" ref="R15:U17" si="3">G15-M15</f>
        <v>0</v>
      </c>
      <c r="S15" s="181">
        <f t="shared" si="3"/>
        <v>0</v>
      </c>
      <c r="T15" s="181">
        <f t="shared" si="3"/>
        <v>0</v>
      </c>
      <c r="U15" s="181">
        <f t="shared" si="3"/>
        <v>0</v>
      </c>
      <c r="V15" s="181">
        <f>S15+T15+U15</f>
        <v>0</v>
      </c>
      <c r="W15" s="99"/>
      <c r="X15" s="168"/>
      <c r="Y15" s="168"/>
      <c r="Z15" s="168"/>
      <c r="AA15" s="181">
        <f>X15+Y15+Z15</f>
        <v>0</v>
      </c>
      <c r="AB15" s="99"/>
      <c r="AC15" s="168"/>
      <c r="AD15" s="168"/>
      <c r="AE15" s="168"/>
      <c r="AF15" s="181">
        <f>AC15+AD15+AE15</f>
        <v>0</v>
      </c>
    </row>
    <row r="16" spans="1:32">
      <c r="A16" s="168">
        <v>2</v>
      </c>
      <c r="B16" s="185"/>
      <c r="C16" s="168"/>
      <c r="D16" s="181" t="s">
        <v>1</v>
      </c>
      <c r="E16" s="181" t="s">
        <v>1</v>
      </c>
      <c r="F16" s="181"/>
      <c r="G16" s="99"/>
      <c r="H16" s="168"/>
      <c r="I16" s="168"/>
      <c r="J16" s="168"/>
      <c r="K16" s="181">
        <f>H16+I16+J16</f>
        <v>0</v>
      </c>
      <c r="L16" s="181"/>
      <c r="M16" s="99"/>
      <c r="N16" s="168"/>
      <c r="O16" s="168"/>
      <c r="P16" s="168"/>
      <c r="Q16" s="181">
        <f>N16+O16+P16</f>
        <v>0</v>
      </c>
      <c r="R16" s="181">
        <f t="shared" si="3"/>
        <v>0</v>
      </c>
      <c r="S16" s="181">
        <f t="shared" si="3"/>
        <v>0</v>
      </c>
      <c r="T16" s="181">
        <f t="shared" si="3"/>
        <v>0</v>
      </c>
      <c r="U16" s="181">
        <f t="shared" si="3"/>
        <v>0</v>
      </c>
      <c r="V16" s="181">
        <f>S16+T16+U16</f>
        <v>0</v>
      </c>
      <c r="W16" s="99"/>
      <c r="X16" s="168"/>
      <c r="Y16" s="168"/>
      <c r="Z16" s="168"/>
      <c r="AA16" s="181">
        <f>X16+Y16+Z16</f>
        <v>0</v>
      </c>
      <c r="AB16" s="99"/>
      <c r="AC16" s="168"/>
      <c r="AD16" s="168"/>
      <c r="AE16" s="168"/>
      <c r="AF16" s="181">
        <f>AC16+AD16+AE16</f>
        <v>0</v>
      </c>
    </row>
    <row r="17" spans="1:32">
      <c r="A17" s="168">
        <v>3</v>
      </c>
      <c r="B17" s="185"/>
      <c r="C17" s="168"/>
      <c r="D17" s="181" t="s">
        <v>1</v>
      </c>
      <c r="E17" s="181" t="s">
        <v>1</v>
      </c>
      <c r="F17" s="181"/>
      <c r="G17" s="99"/>
      <c r="H17" s="168"/>
      <c r="I17" s="168"/>
      <c r="J17" s="168"/>
      <c r="K17" s="181">
        <f>H17+I17+J17</f>
        <v>0</v>
      </c>
      <c r="L17" s="181"/>
      <c r="M17" s="99"/>
      <c r="N17" s="168"/>
      <c r="O17" s="168"/>
      <c r="P17" s="168"/>
      <c r="Q17" s="181">
        <f>N17+O17+P17</f>
        <v>0</v>
      </c>
      <c r="R17" s="181">
        <f t="shared" si="3"/>
        <v>0</v>
      </c>
      <c r="S17" s="181">
        <f t="shared" si="3"/>
        <v>0</v>
      </c>
      <c r="T17" s="181">
        <f t="shared" si="3"/>
        <v>0</v>
      </c>
      <c r="U17" s="181">
        <f t="shared" si="3"/>
        <v>0</v>
      </c>
      <c r="V17" s="181">
        <f>S17+T17+U17</f>
        <v>0</v>
      </c>
      <c r="W17" s="99"/>
      <c r="X17" s="168"/>
      <c r="Y17" s="168"/>
      <c r="Z17" s="168"/>
      <c r="AA17" s="181">
        <f>X17+Y17+Z17</f>
        <v>0</v>
      </c>
      <c r="AB17" s="99"/>
      <c r="AC17" s="168"/>
      <c r="AD17" s="168"/>
      <c r="AE17" s="168"/>
      <c r="AF17" s="181">
        <f>AC17+AD17+AE17</f>
        <v>0</v>
      </c>
    </row>
    <row r="18" spans="1:32" s="184" customFormat="1" ht="14.25">
      <c r="A18" s="179"/>
      <c r="B18" s="182" t="s">
        <v>112</v>
      </c>
      <c r="C18" s="183" t="s">
        <v>1</v>
      </c>
      <c r="D18" s="183" t="s">
        <v>1</v>
      </c>
      <c r="E18" s="183" t="s">
        <v>1</v>
      </c>
      <c r="F18" s="183" t="s">
        <v>1</v>
      </c>
      <c r="G18" s="183">
        <f t="shared" ref="G18:P18" si="4">SUM(G15:G17)</f>
        <v>0</v>
      </c>
      <c r="H18" s="183">
        <f t="shared" si="4"/>
        <v>0</v>
      </c>
      <c r="I18" s="183">
        <f t="shared" si="4"/>
        <v>0</v>
      </c>
      <c r="J18" s="183">
        <f t="shared" si="4"/>
        <v>0</v>
      </c>
      <c r="K18" s="183">
        <f t="shared" si="4"/>
        <v>0</v>
      </c>
      <c r="L18" s="183" t="s">
        <v>1</v>
      </c>
      <c r="M18" s="183">
        <f t="shared" si="4"/>
        <v>0</v>
      </c>
      <c r="N18" s="183">
        <f t="shared" si="4"/>
        <v>0</v>
      </c>
      <c r="O18" s="183">
        <f t="shared" si="4"/>
        <v>0</v>
      </c>
      <c r="P18" s="183">
        <f t="shared" si="4"/>
        <v>0</v>
      </c>
      <c r="Q18" s="183">
        <f>SUM(Q15:Q17)</f>
        <v>0</v>
      </c>
      <c r="R18" s="183">
        <f>SUM(R15:R17)</f>
        <v>0</v>
      </c>
      <c r="S18" s="183">
        <f>SUM(S15:S17)</f>
        <v>0</v>
      </c>
      <c r="T18" s="183">
        <f>SUM(T15:T17)</f>
        <v>0</v>
      </c>
      <c r="U18" s="183">
        <f t="shared" ref="U18:AF18" si="5">SUM(U15:U17)</f>
        <v>0</v>
      </c>
      <c r="V18" s="183">
        <f t="shared" si="5"/>
        <v>0</v>
      </c>
      <c r="W18" s="183">
        <f t="shared" si="5"/>
        <v>0</v>
      </c>
      <c r="X18" s="183">
        <f t="shared" si="5"/>
        <v>0</v>
      </c>
      <c r="Y18" s="183">
        <f t="shared" si="5"/>
        <v>0</v>
      </c>
      <c r="Z18" s="183">
        <f t="shared" si="5"/>
        <v>0</v>
      </c>
      <c r="AA18" s="183">
        <f t="shared" si="5"/>
        <v>0</v>
      </c>
      <c r="AB18" s="183">
        <f t="shared" si="5"/>
        <v>0</v>
      </c>
      <c r="AC18" s="183">
        <f t="shared" si="5"/>
        <v>0</v>
      </c>
      <c r="AD18" s="183">
        <f t="shared" si="5"/>
        <v>0</v>
      </c>
      <c r="AE18" s="183">
        <f t="shared" si="5"/>
        <v>0</v>
      </c>
      <c r="AF18" s="183">
        <f t="shared" si="5"/>
        <v>0</v>
      </c>
    </row>
    <row r="19" spans="1:32">
      <c r="A19" s="168"/>
      <c r="B19" s="182"/>
      <c r="C19" s="181"/>
      <c r="D19" s="181"/>
      <c r="E19" s="181"/>
      <c r="F19" s="181"/>
      <c r="G19" s="181"/>
      <c r="H19" s="181"/>
      <c r="I19" s="181"/>
      <c r="J19" s="181"/>
      <c r="K19" s="181"/>
      <c r="L19" s="181"/>
      <c r="M19" s="181"/>
      <c r="N19" s="181"/>
      <c r="O19" s="181"/>
      <c r="P19" s="181"/>
      <c r="Q19" s="181"/>
      <c r="R19" s="181"/>
      <c r="S19" s="181"/>
      <c r="T19" s="181"/>
      <c r="U19" s="103"/>
      <c r="V19" s="103"/>
      <c r="W19" s="103"/>
      <c r="X19" s="103"/>
      <c r="Y19" s="103"/>
      <c r="Z19" s="103"/>
      <c r="AA19" s="103"/>
      <c r="AB19" s="103"/>
      <c r="AC19" s="103"/>
      <c r="AD19" s="103"/>
      <c r="AE19" s="103"/>
      <c r="AF19" s="103"/>
    </row>
    <row r="20" spans="1:32">
      <c r="A20" s="168"/>
      <c r="B20" s="182"/>
      <c r="C20" s="181"/>
      <c r="D20" s="181"/>
      <c r="E20" s="181"/>
      <c r="F20" s="181"/>
      <c r="G20" s="181"/>
      <c r="H20" s="181"/>
      <c r="I20" s="181"/>
      <c r="J20" s="181"/>
      <c r="K20" s="181"/>
      <c r="L20" s="181"/>
      <c r="M20" s="181"/>
      <c r="N20" s="181"/>
      <c r="O20" s="181"/>
      <c r="P20" s="181"/>
      <c r="Q20" s="181"/>
      <c r="R20" s="181"/>
      <c r="S20" s="181"/>
      <c r="T20" s="181"/>
      <c r="U20" s="103"/>
      <c r="V20" s="103"/>
      <c r="W20" s="103"/>
      <c r="X20" s="103"/>
      <c r="Y20" s="103"/>
      <c r="Z20" s="103"/>
      <c r="AA20" s="103"/>
      <c r="AB20" s="103"/>
      <c r="AC20" s="103"/>
      <c r="AD20" s="103"/>
      <c r="AE20" s="103"/>
      <c r="AF20" s="103"/>
    </row>
    <row r="21" spans="1:32" ht="14.25">
      <c r="A21" s="179" t="s">
        <v>4</v>
      </c>
      <c r="B21" s="180" t="s">
        <v>197</v>
      </c>
      <c r="C21" s="181"/>
      <c r="D21" s="181"/>
      <c r="E21" s="181"/>
      <c r="F21" s="181"/>
      <c r="G21" s="180"/>
      <c r="H21" s="180"/>
      <c r="I21" s="180"/>
      <c r="J21" s="180"/>
      <c r="K21" s="180"/>
      <c r="L21" s="181"/>
      <c r="M21" s="180"/>
      <c r="N21" s="180"/>
      <c r="O21" s="180"/>
      <c r="P21" s="180"/>
      <c r="Q21" s="180"/>
      <c r="R21" s="180"/>
      <c r="S21" s="180"/>
      <c r="T21" s="180"/>
      <c r="U21" s="103"/>
      <c r="V21" s="103"/>
      <c r="W21" s="103"/>
      <c r="X21" s="103"/>
      <c r="Y21" s="103"/>
      <c r="Z21" s="103"/>
      <c r="AA21" s="103"/>
      <c r="AB21" s="103"/>
      <c r="AC21" s="103"/>
      <c r="AD21" s="103"/>
      <c r="AE21" s="103"/>
      <c r="AF21" s="103"/>
    </row>
    <row r="22" spans="1:32">
      <c r="A22" s="168"/>
      <c r="B22" s="153" t="s">
        <v>176</v>
      </c>
      <c r="C22" s="181"/>
      <c r="D22" s="181"/>
      <c r="E22" s="181"/>
      <c r="F22" s="181"/>
      <c r="G22" s="153"/>
      <c r="H22" s="153"/>
      <c r="I22" s="153"/>
      <c r="J22" s="153"/>
      <c r="K22" s="153"/>
      <c r="L22" s="181"/>
      <c r="M22" s="153"/>
      <c r="N22" s="153"/>
      <c r="O22" s="153"/>
      <c r="P22" s="153"/>
      <c r="Q22" s="153"/>
      <c r="R22" s="153"/>
      <c r="S22" s="153"/>
      <c r="T22" s="153"/>
      <c r="U22" s="103"/>
      <c r="V22" s="103"/>
      <c r="W22" s="103"/>
      <c r="X22" s="103"/>
      <c r="Y22" s="103"/>
      <c r="Z22" s="103"/>
      <c r="AA22" s="103"/>
      <c r="AB22" s="103"/>
      <c r="AC22" s="103"/>
      <c r="AD22" s="103"/>
      <c r="AE22" s="103"/>
      <c r="AF22" s="103"/>
    </row>
    <row r="23" spans="1:32">
      <c r="A23" s="168"/>
      <c r="B23" s="153" t="s">
        <v>191</v>
      </c>
      <c r="C23" s="181"/>
      <c r="D23" s="181"/>
      <c r="E23" s="181"/>
      <c r="F23" s="181"/>
      <c r="G23" s="153"/>
      <c r="H23" s="153"/>
      <c r="I23" s="153"/>
      <c r="J23" s="153"/>
      <c r="K23" s="153"/>
      <c r="L23" s="181"/>
      <c r="M23" s="153"/>
      <c r="N23" s="153"/>
      <c r="O23" s="153"/>
      <c r="P23" s="153"/>
      <c r="Q23" s="153"/>
      <c r="R23" s="153"/>
      <c r="S23" s="153"/>
      <c r="T23" s="153"/>
      <c r="U23" s="103"/>
      <c r="V23" s="103"/>
      <c r="W23" s="103"/>
      <c r="X23" s="103"/>
      <c r="Y23" s="103"/>
      <c r="Z23" s="103"/>
      <c r="AA23" s="103"/>
      <c r="AB23" s="103"/>
      <c r="AC23" s="103"/>
      <c r="AD23" s="103"/>
      <c r="AE23" s="103"/>
      <c r="AF23" s="103"/>
    </row>
    <row r="24" spans="1:32">
      <c r="A24" s="168"/>
      <c r="B24" s="153" t="s">
        <v>192</v>
      </c>
      <c r="C24" s="181"/>
      <c r="D24" s="181"/>
      <c r="E24" s="181"/>
      <c r="F24" s="181"/>
      <c r="G24" s="153"/>
      <c r="H24" s="153"/>
      <c r="I24" s="153"/>
      <c r="J24" s="153"/>
      <c r="K24" s="153"/>
      <c r="L24" s="181"/>
      <c r="M24" s="153"/>
      <c r="N24" s="153"/>
      <c r="O24" s="153"/>
      <c r="P24" s="153"/>
      <c r="Q24" s="153"/>
      <c r="R24" s="153"/>
      <c r="S24" s="153"/>
      <c r="T24" s="153"/>
      <c r="U24" s="103"/>
      <c r="V24" s="103"/>
      <c r="W24" s="103"/>
      <c r="X24" s="103"/>
      <c r="Y24" s="103"/>
      <c r="Z24" s="103"/>
      <c r="AA24" s="103"/>
      <c r="AB24" s="103"/>
      <c r="AC24" s="103"/>
      <c r="AD24" s="103"/>
      <c r="AE24" s="103"/>
      <c r="AF24" s="103"/>
    </row>
    <row r="25" spans="1:32">
      <c r="A25" s="168">
        <v>1</v>
      </c>
      <c r="B25" s="99"/>
      <c r="C25" s="168"/>
      <c r="D25" s="181"/>
      <c r="E25" s="181"/>
      <c r="F25" s="181"/>
      <c r="G25" s="99"/>
      <c r="H25" s="168"/>
      <c r="I25" s="168"/>
      <c r="J25" s="168"/>
      <c r="K25" s="181">
        <f>H25+I25+J25</f>
        <v>0</v>
      </c>
      <c r="L25" s="181"/>
      <c r="M25" s="99"/>
      <c r="N25" s="168"/>
      <c r="O25" s="168"/>
      <c r="P25" s="168"/>
      <c r="Q25" s="181">
        <f>N25+O25+P25</f>
        <v>0</v>
      </c>
      <c r="R25" s="181">
        <f t="shared" ref="R25:U27" si="6">G25-M25</f>
        <v>0</v>
      </c>
      <c r="S25" s="181">
        <f t="shared" si="6"/>
        <v>0</v>
      </c>
      <c r="T25" s="181">
        <f t="shared" si="6"/>
        <v>0</v>
      </c>
      <c r="U25" s="181">
        <f t="shared" si="6"/>
        <v>0</v>
      </c>
      <c r="V25" s="181">
        <f>S25+T25+U25</f>
        <v>0</v>
      </c>
      <c r="W25" s="99"/>
      <c r="X25" s="168"/>
      <c r="Y25" s="168"/>
      <c r="Z25" s="168"/>
      <c r="AA25" s="181">
        <f>X25+Y25+Z25</f>
        <v>0</v>
      </c>
      <c r="AB25" s="99"/>
      <c r="AC25" s="168"/>
      <c r="AD25" s="168"/>
      <c r="AE25" s="168"/>
      <c r="AF25" s="181">
        <f>AC25+AD25+AE25</f>
        <v>0</v>
      </c>
    </row>
    <row r="26" spans="1:32">
      <c r="A26" s="168">
        <v>2</v>
      </c>
      <c r="B26" s="99"/>
      <c r="C26" s="168"/>
      <c r="D26" s="181"/>
      <c r="E26" s="181"/>
      <c r="F26" s="181"/>
      <c r="G26" s="99"/>
      <c r="H26" s="168"/>
      <c r="I26" s="168"/>
      <c r="J26" s="168"/>
      <c r="K26" s="181">
        <f>H26+I26+J26</f>
        <v>0</v>
      </c>
      <c r="L26" s="181"/>
      <c r="M26" s="99"/>
      <c r="N26" s="168"/>
      <c r="O26" s="168"/>
      <c r="P26" s="168"/>
      <c r="Q26" s="181">
        <f>N26+O26+P26</f>
        <v>0</v>
      </c>
      <c r="R26" s="181">
        <f t="shared" si="6"/>
        <v>0</v>
      </c>
      <c r="S26" s="181">
        <f t="shared" si="6"/>
        <v>0</v>
      </c>
      <c r="T26" s="181">
        <f t="shared" si="6"/>
        <v>0</v>
      </c>
      <c r="U26" s="181">
        <f t="shared" si="6"/>
        <v>0</v>
      </c>
      <c r="V26" s="181">
        <f>S26+T26+U26</f>
        <v>0</v>
      </c>
      <c r="W26" s="99"/>
      <c r="X26" s="168"/>
      <c r="Y26" s="168"/>
      <c r="Z26" s="168"/>
      <c r="AA26" s="181">
        <f>X26+Y26+Z26</f>
        <v>0</v>
      </c>
      <c r="AB26" s="99"/>
      <c r="AC26" s="168"/>
      <c r="AD26" s="168"/>
      <c r="AE26" s="168"/>
      <c r="AF26" s="181">
        <f>AC26+AD26+AE26</f>
        <v>0</v>
      </c>
    </row>
    <row r="27" spans="1:32">
      <c r="A27" s="168">
        <v>3</v>
      </c>
      <c r="B27" s="182"/>
      <c r="C27" s="168"/>
      <c r="D27" s="181"/>
      <c r="E27" s="181"/>
      <c r="F27" s="181"/>
      <c r="G27" s="99"/>
      <c r="H27" s="168"/>
      <c r="I27" s="168"/>
      <c r="J27" s="168"/>
      <c r="K27" s="181">
        <f>H27+I27+J27</f>
        <v>0</v>
      </c>
      <c r="L27" s="181"/>
      <c r="M27" s="99"/>
      <c r="N27" s="168"/>
      <c r="O27" s="168"/>
      <c r="P27" s="168"/>
      <c r="Q27" s="181">
        <f>N27+O27+P27</f>
        <v>0</v>
      </c>
      <c r="R27" s="181">
        <f t="shared" si="6"/>
        <v>0</v>
      </c>
      <c r="S27" s="181">
        <f t="shared" si="6"/>
        <v>0</v>
      </c>
      <c r="T27" s="181">
        <f t="shared" si="6"/>
        <v>0</v>
      </c>
      <c r="U27" s="181">
        <f t="shared" si="6"/>
        <v>0</v>
      </c>
      <c r="V27" s="181">
        <f>S27+T27+U27</f>
        <v>0</v>
      </c>
      <c r="W27" s="99"/>
      <c r="X27" s="168"/>
      <c r="Y27" s="168"/>
      <c r="Z27" s="168"/>
      <c r="AA27" s="181">
        <f>X27+Y27+Z27</f>
        <v>0</v>
      </c>
      <c r="AB27" s="99"/>
      <c r="AC27" s="168"/>
      <c r="AD27" s="168"/>
      <c r="AE27" s="168"/>
      <c r="AF27" s="181">
        <f>AC27+AD27+AE27</f>
        <v>0</v>
      </c>
    </row>
    <row r="28" spans="1:32" s="184" customFormat="1" ht="27">
      <c r="A28" s="179"/>
      <c r="B28" s="187" t="s">
        <v>193</v>
      </c>
      <c r="C28" s="183" t="s">
        <v>1</v>
      </c>
      <c r="D28" s="183" t="s">
        <v>1</v>
      </c>
      <c r="E28" s="183" t="s">
        <v>1</v>
      </c>
      <c r="F28" s="183" t="s">
        <v>1</v>
      </c>
      <c r="G28" s="183">
        <f>SUM(G25:G27)</f>
        <v>0</v>
      </c>
      <c r="H28" s="183">
        <f t="shared" ref="H28:AF28" si="7">SUM(H25:H27)</f>
        <v>0</v>
      </c>
      <c r="I28" s="183">
        <f t="shared" si="7"/>
        <v>0</v>
      </c>
      <c r="J28" s="183">
        <f t="shared" si="7"/>
        <v>0</v>
      </c>
      <c r="K28" s="183">
        <f t="shared" si="7"/>
        <v>0</v>
      </c>
      <c r="L28" s="183" t="s">
        <v>1</v>
      </c>
      <c r="M28" s="183">
        <f t="shared" si="7"/>
        <v>0</v>
      </c>
      <c r="N28" s="183">
        <f t="shared" si="7"/>
        <v>0</v>
      </c>
      <c r="O28" s="183">
        <f t="shared" si="7"/>
        <v>0</v>
      </c>
      <c r="P28" s="183">
        <f t="shared" si="7"/>
        <v>0</v>
      </c>
      <c r="Q28" s="183">
        <f t="shared" si="7"/>
        <v>0</v>
      </c>
      <c r="R28" s="183">
        <f t="shared" si="7"/>
        <v>0</v>
      </c>
      <c r="S28" s="183">
        <f t="shared" si="7"/>
        <v>0</v>
      </c>
      <c r="T28" s="183">
        <f t="shared" si="7"/>
        <v>0</v>
      </c>
      <c r="U28" s="183">
        <f t="shared" si="7"/>
        <v>0</v>
      </c>
      <c r="V28" s="183">
        <f t="shared" si="7"/>
        <v>0</v>
      </c>
      <c r="W28" s="183">
        <f t="shared" si="7"/>
        <v>0</v>
      </c>
      <c r="X28" s="183">
        <f t="shared" si="7"/>
        <v>0</v>
      </c>
      <c r="Y28" s="183">
        <f t="shared" si="7"/>
        <v>0</v>
      </c>
      <c r="Z28" s="183">
        <f t="shared" si="7"/>
        <v>0</v>
      </c>
      <c r="AA28" s="183">
        <f t="shared" si="7"/>
        <v>0</v>
      </c>
      <c r="AB28" s="183">
        <f t="shared" si="7"/>
        <v>0</v>
      </c>
      <c r="AC28" s="183">
        <f t="shared" si="7"/>
        <v>0</v>
      </c>
      <c r="AD28" s="183">
        <f t="shared" si="7"/>
        <v>0</v>
      </c>
      <c r="AE28" s="183">
        <f t="shared" si="7"/>
        <v>0</v>
      </c>
      <c r="AF28" s="183">
        <f t="shared" si="7"/>
        <v>0</v>
      </c>
    </row>
    <row r="29" spans="1:32">
      <c r="A29" s="168"/>
      <c r="B29" s="153" t="s">
        <v>192</v>
      </c>
      <c r="C29" s="181"/>
      <c r="D29" s="181"/>
      <c r="E29" s="181"/>
      <c r="F29" s="181"/>
      <c r="G29" s="153"/>
      <c r="H29" s="153"/>
      <c r="I29" s="153"/>
      <c r="J29" s="153"/>
      <c r="K29" s="153"/>
      <c r="L29" s="181"/>
      <c r="M29" s="153"/>
      <c r="N29" s="153"/>
      <c r="O29" s="153"/>
      <c r="P29" s="153"/>
      <c r="Q29" s="153"/>
      <c r="R29" s="153"/>
      <c r="S29" s="153"/>
      <c r="T29" s="153"/>
      <c r="U29" s="103"/>
      <c r="V29" s="103"/>
      <c r="W29" s="103"/>
      <c r="X29" s="103"/>
      <c r="Y29" s="103"/>
      <c r="Z29" s="103"/>
      <c r="AA29" s="103"/>
      <c r="AB29" s="103"/>
      <c r="AC29" s="103"/>
      <c r="AD29" s="103"/>
      <c r="AE29" s="103"/>
      <c r="AF29" s="103"/>
    </row>
    <row r="30" spans="1:32">
      <c r="A30" s="168">
        <v>1</v>
      </c>
      <c r="B30" s="99"/>
      <c r="C30" s="168"/>
      <c r="D30" s="181"/>
      <c r="E30" s="181"/>
      <c r="F30" s="181"/>
      <c r="G30" s="99"/>
      <c r="H30" s="168"/>
      <c r="I30" s="168"/>
      <c r="J30" s="168"/>
      <c r="K30" s="181">
        <f>H30+I30+J30</f>
        <v>0</v>
      </c>
      <c r="L30" s="181"/>
      <c r="M30" s="99"/>
      <c r="N30" s="168"/>
      <c r="O30" s="168"/>
      <c r="P30" s="168"/>
      <c r="Q30" s="181">
        <f>N30+O30+P30</f>
        <v>0</v>
      </c>
      <c r="R30" s="181">
        <f t="shared" ref="R30:U32" si="8">G30-M30</f>
        <v>0</v>
      </c>
      <c r="S30" s="181">
        <f t="shared" si="8"/>
        <v>0</v>
      </c>
      <c r="T30" s="181">
        <f t="shared" si="8"/>
        <v>0</v>
      </c>
      <c r="U30" s="181">
        <f t="shared" si="8"/>
        <v>0</v>
      </c>
      <c r="V30" s="181">
        <f>S30+T30+U30</f>
        <v>0</v>
      </c>
      <c r="W30" s="99"/>
      <c r="X30" s="168"/>
      <c r="Y30" s="168"/>
      <c r="Z30" s="168"/>
      <c r="AA30" s="181">
        <f>X30+Y30+Z30</f>
        <v>0</v>
      </c>
      <c r="AB30" s="99"/>
      <c r="AC30" s="168"/>
      <c r="AD30" s="168"/>
      <c r="AE30" s="168"/>
      <c r="AF30" s="181">
        <f>AC30+AD30+AE30</f>
        <v>0</v>
      </c>
    </row>
    <row r="31" spans="1:32">
      <c r="A31" s="168">
        <v>2</v>
      </c>
      <c r="B31" s="99"/>
      <c r="C31" s="168"/>
      <c r="D31" s="181"/>
      <c r="E31" s="181"/>
      <c r="F31" s="181"/>
      <c r="G31" s="99"/>
      <c r="H31" s="168"/>
      <c r="I31" s="168"/>
      <c r="J31" s="168"/>
      <c r="K31" s="181">
        <f>H31+I31+J31</f>
        <v>0</v>
      </c>
      <c r="L31" s="181"/>
      <c r="M31" s="99"/>
      <c r="N31" s="168"/>
      <c r="O31" s="168"/>
      <c r="P31" s="168"/>
      <c r="Q31" s="181">
        <f>N31+O31+P31</f>
        <v>0</v>
      </c>
      <c r="R31" s="181">
        <f t="shared" si="8"/>
        <v>0</v>
      </c>
      <c r="S31" s="181">
        <f t="shared" si="8"/>
        <v>0</v>
      </c>
      <c r="T31" s="181">
        <f t="shared" si="8"/>
        <v>0</v>
      </c>
      <c r="U31" s="181">
        <f t="shared" si="8"/>
        <v>0</v>
      </c>
      <c r="V31" s="181">
        <f>S31+T31+U31</f>
        <v>0</v>
      </c>
      <c r="W31" s="99"/>
      <c r="X31" s="168"/>
      <c r="Y31" s="168"/>
      <c r="Z31" s="168"/>
      <c r="AA31" s="181">
        <f>X31+Y31+Z31</f>
        <v>0</v>
      </c>
      <c r="AB31" s="99"/>
      <c r="AC31" s="168"/>
      <c r="AD31" s="168"/>
      <c r="AE31" s="168"/>
      <c r="AF31" s="181">
        <f>AC31+AD31+AE31</f>
        <v>0</v>
      </c>
    </row>
    <row r="32" spans="1:32">
      <c r="A32" s="168">
        <v>3</v>
      </c>
      <c r="B32" s="182"/>
      <c r="C32" s="168"/>
      <c r="D32" s="181"/>
      <c r="E32" s="181"/>
      <c r="F32" s="181"/>
      <c r="G32" s="99"/>
      <c r="H32" s="168"/>
      <c r="I32" s="168"/>
      <c r="J32" s="168"/>
      <c r="K32" s="181">
        <f>H32+I32+J32</f>
        <v>0</v>
      </c>
      <c r="L32" s="181"/>
      <c r="M32" s="99"/>
      <c r="N32" s="168"/>
      <c r="O32" s="168"/>
      <c r="P32" s="168"/>
      <c r="Q32" s="181">
        <f>N32+O32+P32</f>
        <v>0</v>
      </c>
      <c r="R32" s="181">
        <f t="shared" si="8"/>
        <v>0</v>
      </c>
      <c r="S32" s="181">
        <f t="shared" si="8"/>
        <v>0</v>
      </c>
      <c r="T32" s="181">
        <f t="shared" si="8"/>
        <v>0</v>
      </c>
      <c r="U32" s="181">
        <f t="shared" si="8"/>
        <v>0</v>
      </c>
      <c r="V32" s="181">
        <f>S32+T32+U32</f>
        <v>0</v>
      </c>
      <c r="W32" s="99"/>
      <c r="X32" s="168"/>
      <c r="Y32" s="168"/>
      <c r="Z32" s="168"/>
      <c r="AA32" s="181">
        <f>X32+Y32+Z32</f>
        <v>0</v>
      </c>
      <c r="AB32" s="99"/>
      <c r="AC32" s="168"/>
      <c r="AD32" s="168"/>
      <c r="AE32" s="168"/>
      <c r="AF32" s="181">
        <f>AC32+AD32+AE32</f>
        <v>0</v>
      </c>
    </row>
    <row r="33" spans="1:32" s="184" customFormat="1" ht="27">
      <c r="A33" s="179"/>
      <c r="B33" s="187" t="s">
        <v>193</v>
      </c>
      <c r="C33" s="183" t="s">
        <v>1</v>
      </c>
      <c r="D33" s="183" t="s">
        <v>1</v>
      </c>
      <c r="E33" s="183" t="s">
        <v>1</v>
      </c>
      <c r="F33" s="183" t="s">
        <v>1</v>
      </c>
      <c r="G33" s="183">
        <f t="shared" ref="G33:P33" si="9">SUM(G30:G32)</f>
        <v>0</v>
      </c>
      <c r="H33" s="183">
        <f t="shared" si="9"/>
        <v>0</v>
      </c>
      <c r="I33" s="183">
        <f t="shared" si="9"/>
        <v>0</v>
      </c>
      <c r="J33" s="183">
        <f t="shared" si="9"/>
        <v>0</v>
      </c>
      <c r="K33" s="183">
        <f t="shared" si="9"/>
        <v>0</v>
      </c>
      <c r="L33" s="183" t="s">
        <v>1</v>
      </c>
      <c r="M33" s="183">
        <f t="shared" si="9"/>
        <v>0</v>
      </c>
      <c r="N33" s="183">
        <f t="shared" si="9"/>
        <v>0</v>
      </c>
      <c r="O33" s="183">
        <f t="shared" si="9"/>
        <v>0</v>
      </c>
      <c r="P33" s="183">
        <f t="shared" si="9"/>
        <v>0</v>
      </c>
      <c r="Q33" s="183">
        <f>SUM(Q30:Q32)</f>
        <v>0</v>
      </c>
      <c r="R33" s="183">
        <f>SUM(R30:R32)</f>
        <v>0</v>
      </c>
      <c r="S33" s="183">
        <f>SUM(S30:S32)</f>
        <v>0</v>
      </c>
      <c r="T33" s="183">
        <f>SUM(T30:T32)</f>
        <v>0</v>
      </c>
      <c r="U33" s="183">
        <f t="shared" ref="U33:AF33" si="10">SUM(U30:U32)</f>
        <v>0</v>
      </c>
      <c r="V33" s="183">
        <f t="shared" si="10"/>
        <v>0</v>
      </c>
      <c r="W33" s="183">
        <f t="shared" si="10"/>
        <v>0</v>
      </c>
      <c r="X33" s="183">
        <f t="shared" si="10"/>
        <v>0</v>
      </c>
      <c r="Y33" s="183">
        <f t="shared" si="10"/>
        <v>0</v>
      </c>
      <c r="Z33" s="183">
        <f t="shared" si="10"/>
        <v>0</v>
      </c>
      <c r="AA33" s="183">
        <f t="shared" si="10"/>
        <v>0</v>
      </c>
      <c r="AB33" s="183">
        <f t="shared" si="10"/>
        <v>0</v>
      </c>
      <c r="AC33" s="183">
        <f t="shared" si="10"/>
        <v>0</v>
      </c>
      <c r="AD33" s="183">
        <f t="shared" si="10"/>
        <v>0</v>
      </c>
      <c r="AE33" s="183">
        <f t="shared" si="10"/>
        <v>0</v>
      </c>
      <c r="AF33" s="183">
        <f t="shared" si="10"/>
        <v>0</v>
      </c>
    </row>
    <row r="34" spans="1:32" s="184" customFormat="1" ht="27">
      <c r="A34" s="179"/>
      <c r="B34" s="187" t="s">
        <v>198</v>
      </c>
      <c r="C34" s="183" t="s">
        <v>1</v>
      </c>
      <c r="D34" s="183" t="s">
        <v>1</v>
      </c>
      <c r="E34" s="183" t="s">
        <v>1</v>
      </c>
      <c r="F34" s="183" t="s">
        <v>1</v>
      </c>
      <c r="G34" s="183">
        <f>G28+G33</f>
        <v>0</v>
      </c>
      <c r="H34" s="183">
        <f t="shared" ref="H34:AF34" si="11">H28+H33</f>
        <v>0</v>
      </c>
      <c r="I34" s="183">
        <f t="shared" si="11"/>
        <v>0</v>
      </c>
      <c r="J34" s="183">
        <f t="shared" si="11"/>
        <v>0</v>
      </c>
      <c r="K34" s="183">
        <f t="shared" si="11"/>
        <v>0</v>
      </c>
      <c r="L34" s="183" t="s">
        <v>1</v>
      </c>
      <c r="M34" s="183">
        <f t="shared" si="11"/>
        <v>0</v>
      </c>
      <c r="N34" s="183">
        <f t="shared" si="11"/>
        <v>0</v>
      </c>
      <c r="O34" s="183">
        <f t="shared" si="11"/>
        <v>0</v>
      </c>
      <c r="P34" s="183">
        <f t="shared" si="11"/>
        <v>0</v>
      </c>
      <c r="Q34" s="183">
        <f t="shared" si="11"/>
        <v>0</v>
      </c>
      <c r="R34" s="183">
        <f t="shared" si="11"/>
        <v>0</v>
      </c>
      <c r="S34" s="183">
        <f t="shared" si="11"/>
        <v>0</v>
      </c>
      <c r="T34" s="183">
        <f t="shared" si="11"/>
        <v>0</v>
      </c>
      <c r="U34" s="183">
        <f t="shared" si="11"/>
        <v>0</v>
      </c>
      <c r="V34" s="183">
        <f t="shared" si="11"/>
        <v>0</v>
      </c>
      <c r="W34" s="183">
        <f t="shared" si="11"/>
        <v>0</v>
      </c>
      <c r="X34" s="183">
        <f t="shared" si="11"/>
        <v>0</v>
      </c>
      <c r="Y34" s="183">
        <f t="shared" si="11"/>
        <v>0</v>
      </c>
      <c r="Z34" s="183">
        <f t="shared" si="11"/>
        <v>0</v>
      </c>
      <c r="AA34" s="183">
        <f t="shared" si="11"/>
        <v>0</v>
      </c>
      <c r="AB34" s="183">
        <f t="shared" si="11"/>
        <v>0</v>
      </c>
      <c r="AC34" s="183">
        <f t="shared" si="11"/>
        <v>0</v>
      </c>
      <c r="AD34" s="183">
        <f t="shared" si="11"/>
        <v>0</v>
      </c>
      <c r="AE34" s="183">
        <f t="shared" si="11"/>
        <v>0</v>
      </c>
      <c r="AF34" s="183">
        <f t="shared" si="11"/>
        <v>0</v>
      </c>
    </row>
    <row r="35" spans="1:32">
      <c r="A35" s="168"/>
      <c r="B35" s="182"/>
      <c r="C35" s="181"/>
      <c r="D35" s="181"/>
      <c r="E35" s="181"/>
      <c r="F35" s="181"/>
      <c r="G35" s="182"/>
      <c r="H35" s="182"/>
      <c r="I35" s="182"/>
      <c r="J35" s="182"/>
      <c r="K35" s="182"/>
      <c r="L35" s="181"/>
      <c r="M35" s="182"/>
      <c r="N35" s="182"/>
      <c r="O35" s="182"/>
      <c r="P35" s="182"/>
      <c r="Q35" s="182"/>
      <c r="R35" s="182"/>
      <c r="S35" s="182"/>
      <c r="T35" s="182"/>
      <c r="U35" s="103"/>
      <c r="V35" s="103"/>
      <c r="W35" s="103"/>
      <c r="X35" s="103"/>
      <c r="Y35" s="103"/>
      <c r="Z35" s="103"/>
      <c r="AA35" s="103"/>
      <c r="AB35" s="103"/>
      <c r="AC35" s="103"/>
      <c r="AD35" s="103"/>
      <c r="AE35" s="103"/>
      <c r="AF35" s="103"/>
    </row>
    <row r="36" spans="1:32" ht="27">
      <c r="A36" s="179" t="s">
        <v>293</v>
      </c>
      <c r="B36" s="180" t="s">
        <v>203</v>
      </c>
      <c r="C36" s="191"/>
      <c r="D36" s="181"/>
      <c r="E36" s="181"/>
      <c r="F36" s="181"/>
      <c r="G36" s="181"/>
      <c r="H36" s="181"/>
      <c r="I36" s="181"/>
      <c r="J36" s="181"/>
      <c r="K36" s="181"/>
      <c r="L36" s="181"/>
      <c r="M36" s="181"/>
      <c r="N36" s="181"/>
      <c r="O36" s="181"/>
      <c r="P36" s="67"/>
      <c r="Q36" s="181"/>
      <c r="R36" s="181"/>
      <c r="S36" s="181"/>
      <c r="T36" s="181"/>
      <c r="U36" s="103"/>
      <c r="V36" s="103"/>
      <c r="W36" s="103"/>
      <c r="X36" s="103"/>
      <c r="Y36" s="103"/>
      <c r="Z36" s="103"/>
      <c r="AA36" s="103"/>
      <c r="AB36" s="103"/>
      <c r="AC36" s="103"/>
      <c r="AD36" s="103"/>
      <c r="AE36" s="103"/>
      <c r="AF36" s="103"/>
    </row>
    <row r="37" spans="1:32">
      <c r="A37" s="168"/>
      <c r="B37" s="153" t="s">
        <v>125</v>
      </c>
      <c r="C37" s="181"/>
      <c r="D37" s="181"/>
      <c r="E37" s="181"/>
      <c r="F37" s="181"/>
      <c r="G37" s="153"/>
      <c r="H37" s="153"/>
      <c r="I37" s="153"/>
      <c r="J37" s="153"/>
      <c r="K37" s="153"/>
      <c r="L37" s="153"/>
      <c r="M37" s="153"/>
      <c r="N37" s="153"/>
      <c r="O37" s="153"/>
      <c r="P37" s="153"/>
      <c r="Q37" s="153"/>
      <c r="R37" s="153"/>
      <c r="S37" s="153"/>
      <c r="T37" s="153"/>
      <c r="U37" s="103"/>
      <c r="V37" s="103"/>
      <c r="W37" s="103"/>
      <c r="X37" s="103"/>
      <c r="Y37" s="103"/>
      <c r="Z37" s="103"/>
      <c r="AA37" s="103"/>
      <c r="AB37" s="103"/>
      <c r="AC37" s="103"/>
      <c r="AD37" s="103"/>
      <c r="AE37" s="103"/>
      <c r="AF37" s="103"/>
    </row>
    <row r="38" spans="1:32">
      <c r="A38" s="168"/>
      <c r="B38" s="153" t="s">
        <v>191</v>
      </c>
      <c r="C38" s="181"/>
      <c r="D38" s="181"/>
      <c r="E38" s="181"/>
      <c r="F38" s="181"/>
      <c r="G38" s="153"/>
      <c r="H38" s="153"/>
      <c r="I38" s="153"/>
      <c r="J38" s="153"/>
      <c r="K38" s="153"/>
      <c r="L38" s="153"/>
      <c r="M38" s="153"/>
      <c r="N38" s="153"/>
      <c r="O38" s="153"/>
      <c r="P38" s="153"/>
      <c r="Q38" s="153"/>
      <c r="R38" s="153"/>
      <c r="S38" s="153"/>
      <c r="T38" s="153"/>
      <c r="U38" s="103"/>
      <c r="V38" s="103"/>
      <c r="W38" s="103"/>
      <c r="X38" s="103"/>
      <c r="Y38" s="103"/>
      <c r="Z38" s="103"/>
      <c r="AA38" s="103"/>
      <c r="AB38" s="103"/>
      <c r="AC38" s="103"/>
      <c r="AD38" s="103"/>
      <c r="AE38" s="103"/>
      <c r="AF38" s="103"/>
    </row>
    <row r="39" spans="1:32">
      <c r="A39" s="168"/>
      <c r="B39" s="153" t="s">
        <v>192</v>
      </c>
      <c r="C39" s="181"/>
      <c r="D39" s="181"/>
      <c r="E39" s="181"/>
      <c r="F39" s="181"/>
      <c r="G39" s="153"/>
      <c r="H39" s="153"/>
      <c r="I39" s="153"/>
      <c r="J39" s="153"/>
      <c r="K39" s="153"/>
      <c r="L39" s="153"/>
      <c r="M39" s="153"/>
      <c r="N39" s="153"/>
      <c r="O39" s="153"/>
      <c r="P39" s="153"/>
      <c r="Q39" s="153"/>
      <c r="R39" s="153"/>
      <c r="S39" s="153"/>
      <c r="T39" s="153"/>
      <c r="U39" s="103"/>
      <c r="V39" s="103"/>
      <c r="W39" s="103"/>
      <c r="X39" s="103"/>
      <c r="Y39" s="103"/>
      <c r="Z39" s="103"/>
      <c r="AA39" s="103"/>
      <c r="AB39" s="103"/>
      <c r="AC39" s="103"/>
      <c r="AD39" s="103"/>
      <c r="AE39" s="103"/>
      <c r="AF39" s="103"/>
    </row>
    <row r="40" spans="1:32">
      <c r="A40" s="168">
        <v>1</v>
      </c>
      <c r="B40" s="99"/>
      <c r="C40" s="168"/>
      <c r="D40" s="168"/>
      <c r="E40" s="168"/>
      <c r="F40" s="168"/>
      <c r="G40" s="99"/>
      <c r="H40" s="99"/>
      <c r="I40" s="99"/>
      <c r="J40" s="99"/>
      <c r="K40" s="181">
        <f>H40+I40+J40</f>
        <v>0</v>
      </c>
      <c r="L40" s="181"/>
      <c r="M40" s="99"/>
      <c r="N40" s="168"/>
      <c r="O40" s="168"/>
      <c r="P40" s="168"/>
      <c r="Q40" s="181">
        <f>N40+O40+P40</f>
        <v>0</v>
      </c>
      <c r="R40" s="181">
        <f t="shared" ref="R40:U42" si="12">G40-M40</f>
        <v>0</v>
      </c>
      <c r="S40" s="181">
        <f t="shared" si="12"/>
        <v>0</v>
      </c>
      <c r="T40" s="181">
        <f t="shared" si="12"/>
        <v>0</v>
      </c>
      <c r="U40" s="181">
        <f t="shared" si="12"/>
        <v>0</v>
      </c>
      <c r="V40" s="181">
        <f>S40+T40+U40</f>
        <v>0</v>
      </c>
      <c r="W40" s="99"/>
      <c r="X40" s="168"/>
      <c r="Y40" s="168"/>
      <c r="Z40" s="168"/>
      <c r="AA40" s="181">
        <f>X40+Y40+Z40</f>
        <v>0</v>
      </c>
      <c r="AB40" s="99"/>
      <c r="AC40" s="168"/>
      <c r="AD40" s="168"/>
      <c r="AE40" s="168"/>
      <c r="AF40" s="181">
        <f>AC40+AD40+AE40</f>
        <v>0</v>
      </c>
    </row>
    <row r="41" spans="1:32">
      <c r="A41" s="168">
        <v>2</v>
      </c>
      <c r="B41" s="99"/>
      <c r="C41" s="168"/>
      <c r="D41" s="168"/>
      <c r="E41" s="168"/>
      <c r="F41" s="168"/>
      <c r="G41" s="99"/>
      <c r="H41" s="99"/>
      <c r="I41" s="99"/>
      <c r="J41" s="99"/>
      <c r="K41" s="181">
        <f>H41+I41+J41</f>
        <v>0</v>
      </c>
      <c r="L41" s="181"/>
      <c r="M41" s="99"/>
      <c r="N41" s="168"/>
      <c r="O41" s="168"/>
      <c r="P41" s="168"/>
      <c r="Q41" s="181">
        <f>N41+O41+P41</f>
        <v>0</v>
      </c>
      <c r="R41" s="181">
        <f t="shared" si="12"/>
        <v>0</v>
      </c>
      <c r="S41" s="181">
        <f t="shared" si="12"/>
        <v>0</v>
      </c>
      <c r="T41" s="181">
        <f t="shared" si="12"/>
        <v>0</v>
      </c>
      <c r="U41" s="181">
        <f t="shared" si="12"/>
        <v>0</v>
      </c>
      <c r="V41" s="181">
        <f>S41+T41+U41</f>
        <v>0</v>
      </c>
      <c r="W41" s="99"/>
      <c r="X41" s="168"/>
      <c r="Y41" s="168"/>
      <c r="Z41" s="168"/>
      <c r="AA41" s="181">
        <f>X41+Y41+Z41</f>
        <v>0</v>
      </c>
      <c r="AB41" s="99"/>
      <c r="AC41" s="168"/>
      <c r="AD41" s="168"/>
      <c r="AE41" s="168"/>
      <c r="AF41" s="181">
        <f>AC41+AD41+AE41</f>
        <v>0</v>
      </c>
    </row>
    <row r="42" spans="1:32">
      <c r="A42" s="168">
        <v>3</v>
      </c>
      <c r="B42" s="182"/>
      <c r="C42" s="168"/>
      <c r="D42" s="168"/>
      <c r="E42" s="168"/>
      <c r="F42" s="168"/>
      <c r="G42" s="99"/>
      <c r="H42" s="99"/>
      <c r="I42" s="99"/>
      <c r="J42" s="99"/>
      <c r="K42" s="181">
        <f>H42+I42+J42</f>
        <v>0</v>
      </c>
      <c r="L42" s="181"/>
      <c r="M42" s="99"/>
      <c r="N42" s="168"/>
      <c r="O42" s="168"/>
      <c r="P42" s="168"/>
      <c r="Q42" s="181">
        <f>N42+O42+P42</f>
        <v>0</v>
      </c>
      <c r="R42" s="181">
        <f t="shared" si="12"/>
        <v>0</v>
      </c>
      <c r="S42" s="181">
        <f t="shared" si="12"/>
        <v>0</v>
      </c>
      <c r="T42" s="181">
        <f t="shared" si="12"/>
        <v>0</v>
      </c>
      <c r="U42" s="181">
        <f t="shared" si="12"/>
        <v>0</v>
      </c>
      <c r="V42" s="181">
        <f>S42+T42+U42</f>
        <v>0</v>
      </c>
      <c r="W42" s="99"/>
      <c r="X42" s="168"/>
      <c r="Y42" s="168"/>
      <c r="Z42" s="168"/>
      <c r="AA42" s="181">
        <f>X42+Y42+Z42</f>
        <v>0</v>
      </c>
      <c r="AB42" s="99"/>
      <c r="AC42" s="168"/>
      <c r="AD42" s="168"/>
      <c r="AE42" s="168"/>
      <c r="AF42" s="181">
        <f>AC42+AD42+AE42</f>
        <v>0</v>
      </c>
    </row>
    <row r="43" spans="1:32" s="184" customFormat="1" ht="27">
      <c r="A43" s="179"/>
      <c r="B43" s="187" t="s">
        <v>193</v>
      </c>
      <c r="C43" s="183" t="s">
        <v>1</v>
      </c>
      <c r="D43" s="183" t="s">
        <v>1</v>
      </c>
      <c r="E43" s="183" t="s">
        <v>1</v>
      </c>
      <c r="F43" s="183" t="s">
        <v>1</v>
      </c>
      <c r="G43" s="183">
        <f>SUM(G40:G42)</f>
        <v>0</v>
      </c>
      <c r="H43" s="183">
        <f>SUM(H40:H42)</f>
        <v>0</v>
      </c>
      <c r="I43" s="183">
        <f>SUM(I40:I42)</f>
        <v>0</v>
      </c>
      <c r="J43" s="183">
        <f>SUM(J40:J42)</f>
        <v>0</v>
      </c>
      <c r="K43" s="183">
        <f>SUM(K40:K42)</f>
        <v>0</v>
      </c>
      <c r="L43" s="183"/>
      <c r="M43" s="183">
        <f t="shared" ref="M43:AF43" si="13">SUM(M40:M42)</f>
        <v>0</v>
      </c>
      <c r="N43" s="183">
        <f t="shared" si="13"/>
        <v>0</v>
      </c>
      <c r="O43" s="183">
        <f t="shared" si="13"/>
        <v>0</v>
      </c>
      <c r="P43" s="183">
        <f t="shared" si="13"/>
        <v>0</v>
      </c>
      <c r="Q43" s="183">
        <f t="shared" si="13"/>
        <v>0</v>
      </c>
      <c r="R43" s="183">
        <f t="shared" si="13"/>
        <v>0</v>
      </c>
      <c r="S43" s="183">
        <f t="shared" si="13"/>
        <v>0</v>
      </c>
      <c r="T43" s="183">
        <f t="shared" si="13"/>
        <v>0</v>
      </c>
      <c r="U43" s="183">
        <f t="shared" si="13"/>
        <v>0</v>
      </c>
      <c r="V43" s="183">
        <f t="shared" si="13"/>
        <v>0</v>
      </c>
      <c r="W43" s="183">
        <f t="shared" si="13"/>
        <v>0</v>
      </c>
      <c r="X43" s="183">
        <f t="shared" si="13"/>
        <v>0</v>
      </c>
      <c r="Y43" s="183">
        <f t="shared" si="13"/>
        <v>0</v>
      </c>
      <c r="Z43" s="183">
        <f t="shared" si="13"/>
        <v>0</v>
      </c>
      <c r="AA43" s="183">
        <f t="shared" si="13"/>
        <v>0</v>
      </c>
      <c r="AB43" s="183">
        <f t="shared" si="13"/>
        <v>0</v>
      </c>
      <c r="AC43" s="183">
        <f t="shared" si="13"/>
        <v>0</v>
      </c>
      <c r="AD43" s="183">
        <f t="shared" si="13"/>
        <v>0</v>
      </c>
      <c r="AE43" s="183">
        <f t="shared" si="13"/>
        <v>0</v>
      </c>
      <c r="AF43" s="183">
        <f t="shared" si="13"/>
        <v>0</v>
      </c>
    </row>
    <row r="44" spans="1:32">
      <c r="A44" s="168"/>
      <c r="B44" s="153" t="s">
        <v>192</v>
      </c>
      <c r="C44" s="181"/>
      <c r="D44" s="181"/>
      <c r="E44" s="181"/>
      <c r="F44" s="181"/>
      <c r="G44" s="153"/>
      <c r="H44" s="153"/>
      <c r="I44" s="153"/>
      <c r="J44" s="153"/>
      <c r="K44" s="153"/>
      <c r="L44" s="153"/>
      <c r="M44" s="153"/>
      <c r="N44" s="153"/>
      <c r="O44" s="153"/>
      <c r="P44" s="153"/>
      <c r="Q44" s="153"/>
      <c r="R44" s="153"/>
      <c r="S44" s="153"/>
      <c r="T44" s="153"/>
      <c r="U44" s="103"/>
      <c r="V44" s="103"/>
      <c r="W44" s="103"/>
      <c r="X44" s="103"/>
      <c r="Y44" s="103"/>
      <c r="Z44" s="103"/>
      <c r="AA44" s="103"/>
      <c r="AB44" s="103"/>
      <c r="AC44" s="103"/>
      <c r="AD44" s="103"/>
      <c r="AE44" s="103"/>
      <c r="AF44" s="103"/>
    </row>
    <row r="45" spans="1:32">
      <c r="A45" s="168">
        <v>1</v>
      </c>
      <c r="B45" s="99"/>
      <c r="C45" s="168"/>
      <c r="D45" s="168"/>
      <c r="E45" s="168"/>
      <c r="F45" s="168"/>
      <c r="G45" s="99"/>
      <c r="H45" s="99"/>
      <c r="I45" s="99"/>
      <c r="J45" s="99"/>
      <c r="K45" s="181">
        <f>H45+I45+J45</f>
        <v>0</v>
      </c>
      <c r="L45" s="181"/>
      <c r="M45" s="99"/>
      <c r="N45" s="168"/>
      <c r="O45" s="168"/>
      <c r="P45" s="168"/>
      <c r="Q45" s="181">
        <f>N45+O45+P45</f>
        <v>0</v>
      </c>
      <c r="R45" s="181">
        <f t="shared" ref="R45:U47" si="14">G45-M45</f>
        <v>0</v>
      </c>
      <c r="S45" s="181">
        <f t="shared" si="14"/>
        <v>0</v>
      </c>
      <c r="T45" s="181">
        <f t="shared" si="14"/>
        <v>0</v>
      </c>
      <c r="U45" s="181">
        <f t="shared" si="14"/>
        <v>0</v>
      </c>
      <c r="V45" s="181">
        <f>S45+T45+U45</f>
        <v>0</v>
      </c>
      <c r="W45" s="99"/>
      <c r="X45" s="168"/>
      <c r="Y45" s="168"/>
      <c r="Z45" s="168"/>
      <c r="AA45" s="181">
        <f>X45+Y45+Z45</f>
        <v>0</v>
      </c>
      <c r="AB45" s="99"/>
      <c r="AC45" s="168"/>
      <c r="AD45" s="168"/>
      <c r="AE45" s="168"/>
      <c r="AF45" s="181">
        <f>AC45+AD45+AE45</f>
        <v>0</v>
      </c>
    </row>
    <row r="46" spans="1:32">
      <c r="A46" s="168">
        <v>2</v>
      </c>
      <c r="B46" s="99"/>
      <c r="C46" s="168"/>
      <c r="D46" s="168"/>
      <c r="E46" s="168"/>
      <c r="F46" s="168"/>
      <c r="G46" s="99"/>
      <c r="H46" s="99"/>
      <c r="I46" s="99"/>
      <c r="J46" s="99"/>
      <c r="K46" s="181">
        <f>H46+I46+J46</f>
        <v>0</v>
      </c>
      <c r="L46" s="181"/>
      <c r="M46" s="99"/>
      <c r="N46" s="168"/>
      <c r="O46" s="168"/>
      <c r="P46" s="168"/>
      <c r="Q46" s="181">
        <f>N46+O46+P46</f>
        <v>0</v>
      </c>
      <c r="R46" s="181">
        <f t="shared" si="14"/>
        <v>0</v>
      </c>
      <c r="S46" s="181">
        <f t="shared" si="14"/>
        <v>0</v>
      </c>
      <c r="T46" s="181">
        <f t="shared" si="14"/>
        <v>0</v>
      </c>
      <c r="U46" s="181">
        <f t="shared" si="14"/>
        <v>0</v>
      </c>
      <c r="V46" s="181">
        <f>S46+T46+U46</f>
        <v>0</v>
      </c>
      <c r="W46" s="99"/>
      <c r="X46" s="168"/>
      <c r="Y46" s="168"/>
      <c r="Z46" s="168"/>
      <c r="AA46" s="181">
        <f>X46+Y46+Z46</f>
        <v>0</v>
      </c>
      <c r="AB46" s="99"/>
      <c r="AC46" s="168"/>
      <c r="AD46" s="168"/>
      <c r="AE46" s="168"/>
      <c r="AF46" s="181">
        <f>AC46+AD46+AE46</f>
        <v>0</v>
      </c>
    </row>
    <row r="47" spans="1:32">
      <c r="A47" s="168">
        <v>3</v>
      </c>
      <c r="B47" s="182"/>
      <c r="C47" s="168"/>
      <c r="D47" s="168"/>
      <c r="E47" s="168"/>
      <c r="F47" s="168"/>
      <c r="G47" s="99"/>
      <c r="H47" s="99"/>
      <c r="I47" s="99"/>
      <c r="J47" s="99"/>
      <c r="K47" s="181">
        <f>H47+I47+J47</f>
        <v>0</v>
      </c>
      <c r="L47" s="181"/>
      <c r="M47" s="99"/>
      <c r="N47" s="168"/>
      <c r="O47" s="168"/>
      <c r="P47" s="168"/>
      <c r="Q47" s="181">
        <f>N47+O47+P47</f>
        <v>0</v>
      </c>
      <c r="R47" s="181">
        <f t="shared" si="14"/>
        <v>0</v>
      </c>
      <c r="S47" s="181">
        <f t="shared" si="14"/>
        <v>0</v>
      </c>
      <c r="T47" s="181">
        <f t="shared" si="14"/>
        <v>0</v>
      </c>
      <c r="U47" s="181">
        <f t="shared" si="14"/>
        <v>0</v>
      </c>
      <c r="V47" s="181">
        <f>S47+T47+U47</f>
        <v>0</v>
      </c>
      <c r="W47" s="99"/>
      <c r="X47" s="168"/>
      <c r="Y47" s="168"/>
      <c r="Z47" s="168"/>
      <c r="AA47" s="181">
        <f>X47+Y47+Z47</f>
        <v>0</v>
      </c>
      <c r="AB47" s="99"/>
      <c r="AC47" s="168"/>
      <c r="AD47" s="168"/>
      <c r="AE47" s="168"/>
      <c r="AF47" s="181">
        <f>AC47+AD47+AE47</f>
        <v>0</v>
      </c>
    </row>
    <row r="48" spans="1:32" s="184" customFormat="1" ht="27">
      <c r="A48" s="179"/>
      <c r="B48" s="187" t="s">
        <v>193</v>
      </c>
      <c r="C48" s="183" t="s">
        <v>1</v>
      </c>
      <c r="D48" s="183" t="s">
        <v>1</v>
      </c>
      <c r="E48" s="183" t="s">
        <v>1</v>
      </c>
      <c r="F48" s="183" t="s">
        <v>1</v>
      </c>
      <c r="G48" s="183">
        <f>SUM(G45:G47)</f>
        <v>0</v>
      </c>
      <c r="H48" s="183">
        <f>SUM(H45:H47)</f>
        <v>0</v>
      </c>
      <c r="I48" s="183">
        <f>SUM(I45:I47)</f>
        <v>0</v>
      </c>
      <c r="J48" s="183">
        <f>SUM(J45:J47)</f>
        <v>0</v>
      </c>
      <c r="K48" s="183">
        <f>SUM(K45:K47)</f>
        <v>0</v>
      </c>
      <c r="L48" s="183"/>
      <c r="M48" s="183">
        <f t="shared" ref="M48:AF48" si="15">SUM(M45:M47)</f>
        <v>0</v>
      </c>
      <c r="N48" s="183">
        <f t="shared" si="15"/>
        <v>0</v>
      </c>
      <c r="O48" s="183">
        <f t="shared" si="15"/>
        <v>0</v>
      </c>
      <c r="P48" s="183">
        <f t="shared" si="15"/>
        <v>0</v>
      </c>
      <c r="Q48" s="183">
        <f t="shared" si="15"/>
        <v>0</v>
      </c>
      <c r="R48" s="183">
        <f t="shared" si="15"/>
        <v>0</v>
      </c>
      <c r="S48" s="183">
        <f t="shared" si="15"/>
        <v>0</v>
      </c>
      <c r="T48" s="183">
        <f t="shared" si="15"/>
        <v>0</v>
      </c>
      <c r="U48" s="183">
        <f t="shared" si="15"/>
        <v>0</v>
      </c>
      <c r="V48" s="183">
        <f t="shared" si="15"/>
        <v>0</v>
      </c>
      <c r="W48" s="183">
        <f t="shared" si="15"/>
        <v>0</v>
      </c>
      <c r="X48" s="183">
        <f t="shared" si="15"/>
        <v>0</v>
      </c>
      <c r="Y48" s="183">
        <f t="shared" si="15"/>
        <v>0</v>
      </c>
      <c r="Z48" s="183">
        <f t="shared" si="15"/>
        <v>0</v>
      </c>
      <c r="AA48" s="183">
        <f t="shared" si="15"/>
        <v>0</v>
      </c>
      <c r="AB48" s="183">
        <f t="shared" si="15"/>
        <v>0</v>
      </c>
      <c r="AC48" s="183">
        <f t="shared" si="15"/>
        <v>0</v>
      </c>
      <c r="AD48" s="183">
        <f t="shared" si="15"/>
        <v>0</v>
      </c>
      <c r="AE48" s="183">
        <f t="shared" si="15"/>
        <v>0</v>
      </c>
      <c r="AF48" s="183">
        <f t="shared" si="15"/>
        <v>0</v>
      </c>
    </row>
    <row r="49" spans="1:32" s="184" customFormat="1" ht="28.5">
      <c r="A49" s="179"/>
      <c r="B49" s="238" t="s">
        <v>204</v>
      </c>
      <c r="C49" s="183" t="s">
        <v>1</v>
      </c>
      <c r="D49" s="183" t="s">
        <v>1</v>
      </c>
      <c r="E49" s="183" t="s">
        <v>1</v>
      </c>
      <c r="F49" s="183" t="s">
        <v>1</v>
      </c>
      <c r="G49" s="183">
        <f>G43+G48</f>
        <v>0</v>
      </c>
      <c r="H49" s="183">
        <f>H43+H48</f>
        <v>0</v>
      </c>
      <c r="I49" s="183">
        <f>I43+I48</f>
        <v>0</v>
      </c>
      <c r="J49" s="183">
        <f>J43+J48</f>
        <v>0</v>
      </c>
      <c r="K49" s="183">
        <f>K43+K48</f>
        <v>0</v>
      </c>
      <c r="L49" s="183"/>
      <c r="M49" s="183">
        <f t="shared" ref="M49:AF49" si="16">M43+M48</f>
        <v>0</v>
      </c>
      <c r="N49" s="183">
        <f t="shared" si="16"/>
        <v>0</v>
      </c>
      <c r="O49" s="183">
        <f t="shared" si="16"/>
        <v>0</v>
      </c>
      <c r="P49" s="183">
        <f t="shared" si="16"/>
        <v>0</v>
      </c>
      <c r="Q49" s="183">
        <f t="shared" si="16"/>
        <v>0</v>
      </c>
      <c r="R49" s="183">
        <f t="shared" si="16"/>
        <v>0</v>
      </c>
      <c r="S49" s="183">
        <f t="shared" si="16"/>
        <v>0</v>
      </c>
      <c r="T49" s="183">
        <f t="shared" si="16"/>
        <v>0</v>
      </c>
      <c r="U49" s="183">
        <f t="shared" si="16"/>
        <v>0</v>
      </c>
      <c r="V49" s="183">
        <f t="shared" si="16"/>
        <v>0</v>
      </c>
      <c r="W49" s="183">
        <f t="shared" si="16"/>
        <v>0</v>
      </c>
      <c r="X49" s="183">
        <f t="shared" si="16"/>
        <v>0</v>
      </c>
      <c r="Y49" s="183">
        <f t="shared" si="16"/>
        <v>0</v>
      </c>
      <c r="Z49" s="183">
        <f t="shared" si="16"/>
        <v>0</v>
      </c>
      <c r="AA49" s="183">
        <f t="shared" si="16"/>
        <v>0</v>
      </c>
      <c r="AB49" s="183">
        <f t="shared" si="16"/>
        <v>0</v>
      </c>
      <c r="AC49" s="183">
        <f t="shared" si="16"/>
        <v>0</v>
      </c>
      <c r="AD49" s="183">
        <f t="shared" si="16"/>
        <v>0</v>
      </c>
      <c r="AE49" s="183">
        <f t="shared" si="16"/>
        <v>0</v>
      </c>
      <c r="AF49" s="183">
        <f t="shared" si="16"/>
        <v>0</v>
      </c>
    </row>
    <row r="50" spans="1:32">
      <c r="A50" s="168"/>
      <c r="B50" s="99"/>
      <c r="C50" s="181"/>
      <c r="D50" s="181"/>
      <c r="E50" s="181"/>
      <c r="F50" s="181"/>
      <c r="G50" s="99"/>
      <c r="H50" s="99"/>
      <c r="I50" s="99"/>
      <c r="J50" s="99"/>
      <c r="K50" s="99"/>
      <c r="L50" s="181"/>
      <c r="M50" s="99"/>
      <c r="N50" s="99"/>
      <c r="O50" s="99"/>
      <c r="P50" s="99"/>
      <c r="Q50" s="99"/>
      <c r="R50" s="99"/>
      <c r="S50" s="99"/>
      <c r="T50" s="99"/>
      <c r="U50" s="103"/>
      <c r="V50" s="103"/>
      <c r="W50" s="103"/>
      <c r="X50" s="103"/>
      <c r="Y50" s="103"/>
      <c r="Z50" s="103"/>
      <c r="AA50" s="103"/>
      <c r="AB50" s="103"/>
      <c r="AC50" s="103"/>
      <c r="AD50" s="103"/>
      <c r="AE50" s="103"/>
      <c r="AF50" s="103"/>
    </row>
    <row r="51" spans="1:32" ht="54">
      <c r="A51" s="179" t="s">
        <v>25</v>
      </c>
      <c r="B51" s="180" t="s">
        <v>393</v>
      </c>
      <c r="C51" s="181"/>
      <c r="D51" s="181"/>
      <c r="E51" s="181"/>
      <c r="F51" s="181"/>
      <c r="G51" s="180"/>
      <c r="H51" s="180"/>
      <c r="I51" s="180"/>
      <c r="J51" s="180"/>
      <c r="K51" s="180"/>
      <c r="L51" s="181"/>
      <c r="M51" s="180"/>
      <c r="N51" s="180"/>
      <c r="O51" s="180"/>
      <c r="P51" s="180"/>
      <c r="Q51" s="180"/>
      <c r="R51" s="180"/>
      <c r="S51" s="180"/>
      <c r="T51" s="180"/>
      <c r="U51" s="103"/>
      <c r="V51" s="103"/>
      <c r="W51" s="103"/>
      <c r="X51" s="103"/>
      <c r="Y51" s="103"/>
      <c r="Z51" s="103"/>
      <c r="AA51" s="103"/>
      <c r="AB51" s="103"/>
      <c r="AC51" s="103"/>
      <c r="AD51" s="103"/>
      <c r="AE51" s="103"/>
      <c r="AF51" s="103"/>
    </row>
    <row r="52" spans="1:32">
      <c r="A52" s="168"/>
      <c r="B52" s="153" t="s">
        <v>176</v>
      </c>
      <c r="C52" s="181"/>
      <c r="D52" s="181"/>
      <c r="E52" s="181"/>
      <c r="F52" s="181"/>
      <c r="G52" s="153"/>
      <c r="H52" s="153"/>
      <c r="I52" s="153"/>
      <c r="J52" s="153"/>
      <c r="K52" s="153"/>
      <c r="L52" s="181"/>
      <c r="M52" s="153"/>
      <c r="N52" s="153"/>
      <c r="O52" s="153"/>
      <c r="P52" s="153"/>
      <c r="Q52" s="153"/>
      <c r="R52" s="153"/>
      <c r="S52" s="153"/>
      <c r="T52" s="153"/>
      <c r="U52" s="103"/>
      <c r="V52" s="103"/>
      <c r="W52" s="103"/>
      <c r="X52" s="103"/>
      <c r="Y52" s="103"/>
      <c r="Z52" s="103"/>
      <c r="AA52" s="103"/>
      <c r="AB52" s="103"/>
      <c r="AC52" s="103"/>
      <c r="AD52" s="103"/>
      <c r="AE52" s="103"/>
      <c r="AF52" s="103"/>
    </row>
    <row r="53" spans="1:32">
      <c r="A53" s="168">
        <v>1</v>
      </c>
      <c r="B53" s="99"/>
      <c r="C53" s="168"/>
      <c r="D53" s="181" t="s">
        <v>1</v>
      </c>
      <c r="E53" s="181" t="s">
        <v>1</v>
      </c>
      <c r="F53" s="181"/>
      <c r="G53" s="99"/>
      <c r="H53" s="168"/>
      <c r="I53" s="168"/>
      <c r="J53" s="168"/>
      <c r="K53" s="181">
        <f>H53+I53+J53</f>
        <v>0</v>
      </c>
      <c r="L53" s="181"/>
      <c r="M53" s="99"/>
      <c r="N53" s="168"/>
      <c r="O53" s="168"/>
      <c r="P53" s="168"/>
      <c r="Q53" s="181">
        <f>N53+O53+P53</f>
        <v>0</v>
      </c>
      <c r="R53" s="181">
        <f t="shared" ref="R53:U55" si="17">G53-M53</f>
        <v>0</v>
      </c>
      <c r="S53" s="181">
        <f t="shared" si="17"/>
        <v>0</v>
      </c>
      <c r="T53" s="181">
        <f t="shared" si="17"/>
        <v>0</v>
      </c>
      <c r="U53" s="181">
        <f t="shared" si="17"/>
        <v>0</v>
      </c>
      <c r="V53" s="181">
        <f>S53+T53+U53</f>
        <v>0</v>
      </c>
      <c r="W53" s="99"/>
      <c r="X53" s="168"/>
      <c r="Y53" s="168"/>
      <c r="Z53" s="168"/>
      <c r="AA53" s="181">
        <f>X53+Y53+Z53</f>
        <v>0</v>
      </c>
      <c r="AB53" s="99"/>
      <c r="AC53" s="168"/>
      <c r="AD53" s="168"/>
      <c r="AE53" s="168"/>
      <c r="AF53" s="181">
        <f>AC53+AD53+AE53</f>
        <v>0</v>
      </c>
    </row>
    <row r="54" spans="1:32">
      <c r="A54" s="168">
        <v>2</v>
      </c>
      <c r="B54" s="99"/>
      <c r="C54" s="168"/>
      <c r="D54" s="181" t="s">
        <v>1</v>
      </c>
      <c r="E54" s="181" t="s">
        <v>1</v>
      </c>
      <c r="F54" s="181"/>
      <c r="G54" s="99"/>
      <c r="H54" s="168"/>
      <c r="I54" s="168"/>
      <c r="J54" s="168"/>
      <c r="K54" s="181">
        <f>H54+I54+J54</f>
        <v>0</v>
      </c>
      <c r="L54" s="181"/>
      <c r="M54" s="99"/>
      <c r="N54" s="168"/>
      <c r="O54" s="168"/>
      <c r="P54" s="168"/>
      <c r="Q54" s="181">
        <f>N54+O54+P54</f>
        <v>0</v>
      </c>
      <c r="R54" s="181">
        <f t="shared" si="17"/>
        <v>0</v>
      </c>
      <c r="S54" s="181">
        <f t="shared" si="17"/>
        <v>0</v>
      </c>
      <c r="T54" s="181">
        <f t="shared" si="17"/>
        <v>0</v>
      </c>
      <c r="U54" s="181">
        <f t="shared" si="17"/>
        <v>0</v>
      </c>
      <c r="V54" s="181">
        <f>S54+T54+U54</f>
        <v>0</v>
      </c>
      <c r="W54" s="99"/>
      <c r="X54" s="168"/>
      <c r="Y54" s="168"/>
      <c r="Z54" s="168"/>
      <c r="AA54" s="181">
        <f>X54+Y54+Z54</f>
        <v>0</v>
      </c>
      <c r="AB54" s="99"/>
      <c r="AC54" s="168"/>
      <c r="AD54" s="168"/>
      <c r="AE54" s="168"/>
      <c r="AF54" s="181">
        <f>AC54+AD54+AE54</f>
        <v>0</v>
      </c>
    </row>
    <row r="55" spans="1:32">
      <c r="A55" s="168">
        <v>3</v>
      </c>
      <c r="B55" s="99"/>
      <c r="C55" s="168"/>
      <c r="D55" s="181" t="s">
        <v>1</v>
      </c>
      <c r="E55" s="181" t="s">
        <v>1</v>
      </c>
      <c r="F55" s="181"/>
      <c r="G55" s="99"/>
      <c r="H55" s="168"/>
      <c r="I55" s="168"/>
      <c r="J55" s="168"/>
      <c r="K55" s="181">
        <f>H55+I55+J55</f>
        <v>0</v>
      </c>
      <c r="L55" s="181"/>
      <c r="M55" s="99"/>
      <c r="N55" s="168"/>
      <c r="O55" s="168"/>
      <c r="P55" s="168"/>
      <c r="Q55" s="181">
        <f>N55+O55+P55</f>
        <v>0</v>
      </c>
      <c r="R55" s="181">
        <f t="shared" si="17"/>
        <v>0</v>
      </c>
      <c r="S55" s="181">
        <f t="shared" si="17"/>
        <v>0</v>
      </c>
      <c r="T55" s="181">
        <f t="shared" si="17"/>
        <v>0</v>
      </c>
      <c r="U55" s="181">
        <f t="shared" si="17"/>
        <v>0</v>
      </c>
      <c r="V55" s="181">
        <f>S55+T55+U55</f>
        <v>0</v>
      </c>
      <c r="W55" s="99"/>
      <c r="X55" s="168"/>
      <c r="Y55" s="168"/>
      <c r="Z55" s="168"/>
      <c r="AA55" s="181">
        <f>X55+Y55+Z55</f>
        <v>0</v>
      </c>
      <c r="AB55" s="99"/>
      <c r="AC55" s="168"/>
      <c r="AD55" s="168"/>
      <c r="AE55" s="168"/>
      <c r="AF55" s="181">
        <f>AC55+AD55+AE55</f>
        <v>0</v>
      </c>
    </row>
    <row r="56" spans="1:32" s="184" customFormat="1" ht="14.25">
      <c r="A56" s="179"/>
      <c r="B56" s="182" t="s">
        <v>112</v>
      </c>
      <c r="C56" s="183" t="s">
        <v>1</v>
      </c>
      <c r="D56" s="183" t="s">
        <v>1</v>
      </c>
      <c r="E56" s="183" t="s">
        <v>1</v>
      </c>
      <c r="F56" s="183" t="s">
        <v>1</v>
      </c>
      <c r="G56" s="183">
        <f t="shared" ref="G56:P56" si="18">SUM(G53:G55)</f>
        <v>0</v>
      </c>
      <c r="H56" s="183">
        <f t="shared" si="18"/>
        <v>0</v>
      </c>
      <c r="I56" s="183">
        <f t="shared" si="18"/>
        <v>0</v>
      </c>
      <c r="J56" s="183">
        <f t="shared" si="18"/>
        <v>0</v>
      </c>
      <c r="K56" s="183">
        <f t="shared" si="18"/>
        <v>0</v>
      </c>
      <c r="L56" s="183" t="s">
        <v>1</v>
      </c>
      <c r="M56" s="183">
        <f t="shared" si="18"/>
        <v>0</v>
      </c>
      <c r="N56" s="183">
        <f t="shared" si="18"/>
        <v>0</v>
      </c>
      <c r="O56" s="183">
        <f t="shared" si="18"/>
        <v>0</v>
      </c>
      <c r="P56" s="183">
        <f t="shared" si="18"/>
        <v>0</v>
      </c>
      <c r="Q56" s="183">
        <f>SUM(Q53:Q55)</f>
        <v>0</v>
      </c>
      <c r="R56" s="183">
        <f>SUM(R53:R55)</f>
        <v>0</v>
      </c>
      <c r="S56" s="183">
        <f>SUM(S53:S55)</f>
        <v>0</v>
      </c>
      <c r="T56" s="183">
        <f>SUM(T53:T55)</f>
        <v>0</v>
      </c>
      <c r="U56" s="183">
        <f t="shared" ref="U56:AF56" si="19">SUM(U53:U55)</f>
        <v>0</v>
      </c>
      <c r="V56" s="183">
        <f t="shared" si="19"/>
        <v>0</v>
      </c>
      <c r="W56" s="183">
        <f t="shared" si="19"/>
        <v>0</v>
      </c>
      <c r="X56" s="183">
        <f t="shared" si="19"/>
        <v>0</v>
      </c>
      <c r="Y56" s="183">
        <f t="shared" si="19"/>
        <v>0</v>
      </c>
      <c r="Z56" s="183">
        <f t="shared" si="19"/>
        <v>0</v>
      </c>
      <c r="AA56" s="183">
        <f t="shared" si="19"/>
        <v>0</v>
      </c>
      <c r="AB56" s="183">
        <f t="shared" si="19"/>
        <v>0</v>
      </c>
      <c r="AC56" s="183">
        <f t="shared" si="19"/>
        <v>0</v>
      </c>
      <c r="AD56" s="183">
        <f t="shared" si="19"/>
        <v>0</v>
      </c>
      <c r="AE56" s="183">
        <f t="shared" si="19"/>
        <v>0</v>
      </c>
      <c r="AF56" s="183">
        <f t="shared" si="19"/>
        <v>0</v>
      </c>
    </row>
    <row r="57" spans="1:32">
      <c r="A57" s="168"/>
      <c r="B57" s="99"/>
      <c r="C57" s="181"/>
      <c r="D57" s="181"/>
      <c r="E57" s="181"/>
      <c r="F57" s="181"/>
      <c r="G57" s="99"/>
      <c r="H57" s="181"/>
      <c r="I57" s="181"/>
      <c r="J57" s="181"/>
      <c r="K57" s="181"/>
      <c r="L57" s="181"/>
      <c r="M57" s="99"/>
      <c r="N57" s="181"/>
      <c r="O57" s="181"/>
      <c r="P57" s="181"/>
      <c r="Q57" s="99"/>
      <c r="R57" s="99"/>
      <c r="S57" s="99"/>
      <c r="T57" s="99"/>
      <c r="U57" s="103"/>
      <c r="V57" s="103"/>
      <c r="W57" s="103"/>
      <c r="X57" s="103"/>
      <c r="Y57" s="103"/>
      <c r="Z57" s="103"/>
      <c r="AA57" s="103"/>
      <c r="AB57" s="103"/>
      <c r="AC57" s="103"/>
      <c r="AD57" s="103"/>
      <c r="AE57" s="103"/>
      <c r="AF57" s="103"/>
    </row>
    <row r="58" spans="1:32" s="485" customFormat="1" ht="29.25" customHeight="1">
      <c r="A58" s="483"/>
      <c r="B58" s="484" t="s">
        <v>409</v>
      </c>
      <c r="C58" s="273" t="s">
        <v>1</v>
      </c>
      <c r="D58" s="273" t="s">
        <v>1</v>
      </c>
      <c r="E58" s="273" t="s">
        <v>1</v>
      </c>
      <c r="F58" s="273" t="s">
        <v>1</v>
      </c>
      <c r="G58" s="273">
        <f>+G12+G18+G34+G49+G56</f>
        <v>0</v>
      </c>
      <c r="H58" s="273">
        <f t="shared" ref="H58:AF58" si="20">+H12+H18+H34+H49+H56</f>
        <v>0</v>
      </c>
      <c r="I58" s="273">
        <f t="shared" si="20"/>
        <v>0</v>
      </c>
      <c r="J58" s="273">
        <f t="shared" si="20"/>
        <v>0</v>
      </c>
      <c r="K58" s="273">
        <f t="shared" si="20"/>
        <v>0</v>
      </c>
      <c r="L58" s="273"/>
      <c r="M58" s="273">
        <f t="shared" si="20"/>
        <v>0</v>
      </c>
      <c r="N58" s="273">
        <f t="shared" si="20"/>
        <v>0</v>
      </c>
      <c r="O58" s="273">
        <f t="shared" si="20"/>
        <v>0</v>
      </c>
      <c r="P58" s="273">
        <f t="shared" si="20"/>
        <v>0</v>
      </c>
      <c r="Q58" s="273">
        <f t="shared" si="20"/>
        <v>0</v>
      </c>
      <c r="R58" s="273">
        <f t="shared" si="20"/>
        <v>0</v>
      </c>
      <c r="S58" s="273">
        <f t="shared" si="20"/>
        <v>0</v>
      </c>
      <c r="T58" s="273">
        <f t="shared" si="20"/>
        <v>0</v>
      </c>
      <c r="U58" s="273">
        <f t="shared" si="20"/>
        <v>0</v>
      </c>
      <c r="V58" s="273">
        <f t="shared" si="20"/>
        <v>0</v>
      </c>
      <c r="W58" s="273">
        <f t="shared" si="20"/>
        <v>0</v>
      </c>
      <c r="X58" s="273">
        <f t="shared" si="20"/>
        <v>0</v>
      </c>
      <c r="Y58" s="273">
        <f t="shared" si="20"/>
        <v>0</v>
      </c>
      <c r="Z58" s="273">
        <f t="shared" si="20"/>
        <v>0</v>
      </c>
      <c r="AA58" s="273">
        <f t="shared" si="20"/>
        <v>0</v>
      </c>
      <c r="AB58" s="273">
        <f t="shared" si="20"/>
        <v>0</v>
      </c>
      <c r="AC58" s="273">
        <f t="shared" si="20"/>
        <v>0</v>
      </c>
      <c r="AD58" s="273">
        <f t="shared" si="20"/>
        <v>0</v>
      </c>
      <c r="AE58" s="273">
        <f t="shared" si="20"/>
        <v>0</v>
      </c>
      <c r="AF58" s="273">
        <f t="shared" si="20"/>
        <v>0</v>
      </c>
    </row>
    <row r="59" spans="1:32" s="14" customFormat="1">
      <c r="A59" s="38"/>
      <c r="B59" s="188"/>
      <c r="C59" s="189"/>
      <c r="D59" s="38"/>
      <c r="E59" s="38"/>
      <c r="F59" s="38"/>
      <c r="G59" s="188"/>
      <c r="H59" s="38"/>
      <c r="I59" s="38"/>
      <c r="J59" s="38"/>
      <c r="K59" s="38"/>
      <c r="L59" s="38"/>
      <c r="M59" s="188"/>
      <c r="N59" s="38" t="s">
        <v>0</v>
      </c>
      <c r="O59" s="38"/>
      <c r="P59" s="38"/>
      <c r="Q59" s="5"/>
      <c r="R59" s="5"/>
      <c r="S59" s="5"/>
      <c r="T59" s="5"/>
    </row>
    <row r="61" spans="1:32">
      <c r="B61" s="5" t="s">
        <v>195</v>
      </c>
    </row>
    <row r="62" spans="1:32" ht="27.75" customHeight="1">
      <c r="B62" s="151" t="s">
        <v>390</v>
      </c>
      <c r="C62" s="151"/>
      <c r="D62" s="235"/>
      <c r="E62" s="235"/>
      <c r="F62" s="235"/>
      <c r="G62" s="235"/>
    </row>
    <row r="63" spans="1:32" ht="37.5" customHeight="1">
      <c r="B63" s="716" t="s">
        <v>389</v>
      </c>
      <c r="C63" s="717"/>
      <c r="D63" s="717"/>
      <c r="E63" s="717"/>
      <c r="F63" s="717"/>
      <c r="G63" s="717"/>
      <c r="H63" s="717"/>
      <c r="I63" s="717"/>
    </row>
    <row r="64" spans="1:32" ht="29.25" customHeight="1">
      <c r="B64" s="497" t="s">
        <v>411</v>
      </c>
      <c r="C64" s="235"/>
      <c r="D64" s="235"/>
      <c r="E64" s="235"/>
      <c r="F64" s="235"/>
      <c r="G64" s="235"/>
    </row>
  </sheetData>
  <mergeCells count="6">
    <mergeCell ref="B63:I63"/>
    <mergeCell ref="W4:AA4"/>
    <mergeCell ref="AB4:AF4"/>
    <mergeCell ref="O2:Q2"/>
    <mergeCell ref="M4:Q4"/>
    <mergeCell ref="R4:V4"/>
  </mergeCells>
  <phoneticPr fontId="2"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AH68"/>
  <sheetViews>
    <sheetView workbookViewId="0">
      <selection activeCell="D13" sqref="D13"/>
    </sheetView>
  </sheetViews>
  <sheetFormatPr defaultRowHeight="13.5"/>
  <cols>
    <col min="1" max="1" width="3.5703125" style="4" customWidth="1"/>
    <col min="2" max="2" width="27.42578125" style="5" customWidth="1"/>
    <col min="3" max="3" width="18.140625" style="5" customWidth="1"/>
    <col min="4" max="4" width="8.140625" style="5" customWidth="1"/>
    <col min="5" max="5" width="12.5703125" style="5" customWidth="1"/>
    <col min="6" max="6" width="11.5703125" style="5" customWidth="1"/>
    <col min="7" max="7" width="10.5703125" style="5" customWidth="1"/>
    <col min="8" max="8" width="12.140625" style="5" customWidth="1"/>
    <col min="9" max="9" width="8" style="5" customWidth="1"/>
    <col min="10" max="10" width="13.28515625" style="5" customWidth="1"/>
    <col min="11" max="11" width="10.5703125" style="5" customWidth="1"/>
    <col min="12" max="12" width="9" style="5" customWidth="1"/>
    <col min="13" max="14" width="10.5703125" style="5" customWidth="1"/>
    <col min="15" max="15" width="8" style="5" customWidth="1"/>
    <col min="16" max="16" width="11.5703125" style="5" customWidth="1"/>
    <col min="17" max="19" width="9.7109375" style="5" customWidth="1"/>
    <col min="20" max="20" width="9.85546875" style="18" customWidth="1"/>
    <col min="21" max="34" width="12.28515625" style="5" customWidth="1"/>
    <col min="35" max="16384" width="9.140625" style="5"/>
  </cols>
  <sheetData>
    <row r="1" spans="1:34" ht="16.5">
      <c r="A1" s="28"/>
      <c r="B1" s="171" t="s">
        <v>183</v>
      </c>
      <c r="C1" s="29"/>
      <c r="D1" s="29"/>
      <c r="E1" s="29"/>
      <c r="F1" s="29"/>
      <c r="G1" s="29"/>
      <c r="H1" s="29"/>
      <c r="I1" s="29"/>
      <c r="J1" s="29"/>
      <c r="K1" s="3"/>
      <c r="L1" s="28"/>
      <c r="M1" s="130" t="s">
        <v>196</v>
      </c>
      <c r="N1" s="130"/>
      <c r="O1" s="29"/>
      <c r="P1" s="131"/>
      <c r="Q1" s="28"/>
      <c r="R1" s="130"/>
      <c r="S1" s="29"/>
      <c r="T1" s="271"/>
      <c r="U1" s="29"/>
      <c r="V1" s="131"/>
      <c r="W1" s="29"/>
      <c r="X1" s="131"/>
      <c r="Y1" s="29"/>
      <c r="Z1" s="131"/>
      <c r="AA1" s="3"/>
      <c r="AB1" s="29"/>
      <c r="AC1" s="29"/>
      <c r="AD1" s="29"/>
      <c r="AE1" s="29"/>
      <c r="AF1" s="29"/>
      <c r="AG1" s="29"/>
      <c r="AH1" s="29"/>
    </row>
    <row r="2" spans="1:34" ht="16.5" customHeight="1" thickBot="1">
      <c r="A2" s="28"/>
      <c r="B2" s="21"/>
      <c r="C2" s="147"/>
      <c r="D2" s="147"/>
      <c r="E2" s="147"/>
      <c r="F2" s="147"/>
      <c r="G2" s="147"/>
      <c r="H2" s="147"/>
      <c r="I2" s="21"/>
      <c r="J2" s="147"/>
      <c r="K2" s="148"/>
      <c r="M2" s="340" t="s">
        <v>27</v>
      </c>
      <c r="N2" s="145"/>
      <c r="O2" s="145"/>
      <c r="P2" s="145"/>
      <c r="Q2" s="145"/>
      <c r="R2" s="145"/>
      <c r="S2" s="145"/>
      <c r="T2" s="190"/>
      <c r="U2" s="145"/>
      <c r="V2" s="145"/>
      <c r="W2" s="145"/>
      <c r="X2" s="145"/>
      <c r="Y2" s="145"/>
      <c r="Z2" s="145"/>
      <c r="AA2" s="145"/>
      <c r="AB2" s="29"/>
      <c r="AC2" s="29"/>
      <c r="AD2" s="29"/>
      <c r="AE2" s="29"/>
      <c r="AF2" s="29"/>
      <c r="AG2" s="29"/>
      <c r="AH2" s="29"/>
    </row>
    <row r="3" spans="1:34" s="151" customFormat="1" ht="25.5" customHeight="1">
      <c r="A3" s="28"/>
      <c r="B3" s="341" t="s">
        <v>28</v>
      </c>
      <c r="C3" s="131"/>
      <c r="D3" s="131"/>
      <c r="E3" s="131"/>
      <c r="F3" s="131"/>
      <c r="G3" s="131"/>
      <c r="H3" s="29"/>
      <c r="I3" s="149"/>
      <c r="J3" s="29"/>
      <c r="K3" s="29"/>
      <c r="L3" s="29"/>
      <c r="M3" s="38" t="s">
        <v>181</v>
      </c>
      <c r="N3" s="38"/>
      <c r="O3" s="32"/>
      <c r="P3" s="150"/>
      <c r="Q3" s="29"/>
      <c r="R3" s="38"/>
      <c r="S3" s="32"/>
      <c r="T3" s="229"/>
      <c r="U3" s="32"/>
      <c r="V3" s="150"/>
      <c r="W3" s="32"/>
      <c r="X3" s="150"/>
      <c r="Y3" s="32"/>
      <c r="Z3" s="150"/>
      <c r="AA3" s="150"/>
      <c r="AB3" s="150"/>
      <c r="AC3" s="150"/>
      <c r="AD3" s="150"/>
      <c r="AE3" s="150"/>
      <c r="AF3" s="150"/>
      <c r="AG3" s="150"/>
      <c r="AH3" s="150"/>
    </row>
    <row r="4" spans="1:34" s="151" customFormat="1" ht="13.7" customHeight="1">
      <c r="A4" s="174"/>
      <c r="B4" s="175"/>
      <c r="C4" s="176"/>
      <c r="D4" s="177"/>
      <c r="E4" s="177"/>
      <c r="F4" s="177"/>
      <c r="G4" s="177"/>
      <c r="H4" s="722" t="s">
        <v>320</v>
      </c>
      <c r="I4" s="722"/>
      <c r="J4" s="722"/>
      <c r="K4" s="722"/>
      <c r="L4" s="722"/>
      <c r="M4" s="723"/>
      <c r="N4" s="724" t="s">
        <v>352</v>
      </c>
      <c r="O4" s="725"/>
      <c r="P4" s="725"/>
      <c r="Q4" s="725"/>
      <c r="R4" s="725"/>
      <c r="S4" s="726"/>
      <c r="T4" s="719" t="s">
        <v>182</v>
      </c>
      <c r="U4" s="720"/>
      <c r="V4" s="720"/>
      <c r="W4" s="720"/>
      <c r="X4" s="721"/>
      <c r="Y4" s="719" t="s">
        <v>349</v>
      </c>
      <c r="Z4" s="720"/>
      <c r="AA4" s="720"/>
      <c r="AB4" s="720"/>
      <c r="AC4" s="721"/>
      <c r="AD4" s="719" t="s">
        <v>385</v>
      </c>
      <c r="AE4" s="720"/>
      <c r="AF4" s="720"/>
      <c r="AG4" s="720"/>
      <c r="AH4" s="721"/>
    </row>
    <row r="5" spans="1:34" s="151" customFormat="1" ht="114.75">
      <c r="A5" s="178" t="s">
        <v>113</v>
      </c>
      <c r="B5" s="61" t="s">
        <v>184</v>
      </c>
      <c r="C5" s="61" t="s">
        <v>185</v>
      </c>
      <c r="D5" s="61" t="s">
        <v>186</v>
      </c>
      <c r="E5" s="61" t="s">
        <v>400</v>
      </c>
      <c r="F5" s="460" t="s">
        <v>402</v>
      </c>
      <c r="G5" s="61" t="s">
        <v>187</v>
      </c>
      <c r="H5" s="460" t="s">
        <v>324</v>
      </c>
      <c r="I5" s="61" t="s">
        <v>179</v>
      </c>
      <c r="J5" s="236" t="s">
        <v>246</v>
      </c>
      <c r="K5" s="61" t="s">
        <v>239</v>
      </c>
      <c r="L5" s="61" t="s">
        <v>189</v>
      </c>
      <c r="M5" s="61" t="s">
        <v>211</v>
      </c>
      <c r="N5" s="460" t="s">
        <v>306</v>
      </c>
      <c r="O5" s="61" t="s">
        <v>179</v>
      </c>
      <c r="P5" s="61" t="s">
        <v>238</v>
      </c>
      <c r="Q5" s="61" t="s">
        <v>239</v>
      </c>
      <c r="R5" s="61" t="s">
        <v>189</v>
      </c>
      <c r="S5" s="61" t="s">
        <v>211</v>
      </c>
      <c r="T5" s="270" t="s">
        <v>179</v>
      </c>
      <c r="U5" s="61" t="s">
        <v>238</v>
      </c>
      <c r="V5" s="61" t="s">
        <v>239</v>
      </c>
      <c r="W5" s="61" t="s">
        <v>189</v>
      </c>
      <c r="X5" s="61" t="s">
        <v>211</v>
      </c>
      <c r="Y5" s="61" t="s">
        <v>179</v>
      </c>
      <c r="Z5" s="61" t="s">
        <v>238</v>
      </c>
      <c r="AA5" s="61" t="s">
        <v>239</v>
      </c>
      <c r="AB5" s="61" t="s">
        <v>189</v>
      </c>
      <c r="AC5" s="61" t="s">
        <v>211</v>
      </c>
      <c r="AD5" s="61" t="s">
        <v>179</v>
      </c>
      <c r="AE5" s="61" t="s">
        <v>238</v>
      </c>
      <c r="AF5" s="61" t="s">
        <v>239</v>
      </c>
      <c r="AG5" s="61" t="s">
        <v>189</v>
      </c>
      <c r="AH5" s="61" t="s">
        <v>211</v>
      </c>
    </row>
    <row r="6" spans="1:34" s="33" customFormat="1" ht="12.75">
      <c r="A6" s="120">
        <v>1</v>
      </c>
      <c r="B6" s="120">
        <v>2</v>
      </c>
      <c r="C6" s="120">
        <v>3</v>
      </c>
      <c r="D6" s="120">
        <v>4</v>
      </c>
      <c r="E6" s="120">
        <v>5</v>
      </c>
      <c r="F6" s="120">
        <v>6</v>
      </c>
      <c r="G6" s="120">
        <v>7</v>
      </c>
      <c r="H6" s="120">
        <v>8</v>
      </c>
      <c r="I6" s="120">
        <v>9</v>
      </c>
      <c r="J6" s="120">
        <v>10</v>
      </c>
      <c r="K6" s="120">
        <v>11</v>
      </c>
      <c r="L6" s="120">
        <v>12</v>
      </c>
      <c r="M6" s="120">
        <v>13</v>
      </c>
      <c r="N6" s="120">
        <v>14</v>
      </c>
      <c r="O6" s="120">
        <v>15</v>
      </c>
      <c r="P6" s="120">
        <v>16</v>
      </c>
      <c r="Q6" s="120">
        <v>17</v>
      </c>
      <c r="R6" s="120">
        <v>18</v>
      </c>
      <c r="S6" s="120">
        <v>19</v>
      </c>
      <c r="T6" s="272">
        <v>20</v>
      </c>
      <c r="U6" s="120">
        <v>21</v>
      </c>
      <c r="V6" s="120">
        <v>22</v>
      </c>
      <c r="W6" s="120">
        <v>23</v>
      </c>
      <c r="X6" s="120">
        <v>24</v>
      </c>
      <c r="Y6" s="120">
        <v>25</v>
      </c>
      <c r="Z6" s="120">
        <v>26</v>
      </c>
      <c r="AA6" s="120">
        <v>27</v>
      </c>
      <c r="AB6" s="120">
        <v>28</v>
      </c>
      <c r="AC6" s="120">
        <v>29</v>
      </c>
      <c r="AD6" s="120">
        <v>30</v>
      </c>
      <c r="AE6" s="120">
        <v>31</v>
      </c>
      <c r="AF6" s="120">
        <v>32</v>
      </c>
      <c r="AG6" s="120">
        <v>33</v>
      </c>
      <c r="AH6" s="120">
        <v>34</v>
      </c>
    </row>
    <row r="7" spans="1:34" ht="14.25">
      <c r="A7" s="179" t="s">
        <v>2</v>
      </c>
      <c r="B7" s="180" t="s">
        <v>388</v>
      </c>
      <c r="C7" s="181"/>
      <c r="D7" s="181"/>
      <c r="E7" s="181"/>
      <c r="F7" s="181"/>
      <c r="G7" s="181"/>
      <c r="H7" s="181"/>
      <c r="I7" s="180"/>
      <c r="J7" s="181"/>
      <c r="K7" s="181"/>
      <c r="L7" s="181"/>
      <c r="M7" s="181"/>
      <c r="N7" s="181"/>
      <c r="O7" s="180"/>
      <c r="P7" s="181"/>
      <c r="Q7" s="181"/>
      <c r="R7" s="181"/>
      <c r="S7" s="180"/>
      <c r="T7" s="232"/>
      <c r="U7" s="180"/>
      <c r="V7" s="181"/>
      <c r="W7" s="103"/>
      <c r="X7" s="103"/>
      <c r="Y7" s="103"/>
      <c r="Z7" s="103"/>
      <c r="AA7" s="103"/>
      <c r="AB7" s="103"/>
      <c r="AC7" s="103"/>
      <c r="AD7" s="103"/>
      <c r="AE7" s="103"/>
      <c r="AF7" s="103"/>
      <c r="AG7" s="103"/>
      <c r="AH7" s="103"/>
    </row>
    <row r="8" spans="1:34">
      <c r="A8" s="168"/>
      <c r="B8" s="153" t="s">
        <v>125</v>
      </c>
      <c r="C8" s="181"/>
      <c r="D8" s="181"/>
      <c r="E8" s="181"/>
      <c r="F8" s="181"/>
      <c r="G8" s="181"/>
      <c r="H8" s="181"/>
      <c r="I8" s="153"/>
      <c r="J8" s="181"/>
      <c r="K8" s="181"/>
      <c r="L8" s="181"/>
      <c r="M8" s="181"/>
      <c r="N8" s="181"/>
      <c r="O8" s="153"/>
      <c r="P8" s="181"/>
      <c r="Q8" s="181"/>
      <c r="R8" s="181"/>
      <c r="S8" s="153"/>
      <c r="T8" s="232"/>
      <c r="U8" s="153"/>
      <c r="V8" s="181"/>
      <c r="W8" s="103"/>
      <c r="X8" s="103"/>
      <c r="Y8" s="103"/>
      <c r="Z8" s="103"/>
      <c r="AA8" s="103"/>
      <c r="AB8" s="103"/>
      <c r="AC8" s="103"/>
      <c r="AD8" s="103"/>
      <c r="AE8" s="103"/>
      <c r="AF8" s="103"/>
      <c r="AG8" s="103"/>
      <c r="AH8" s="103"/>
    </row>
    <row r="9" spans="1:34">
      <c r="A9" s="168">
        <v>1</v>
      </c>
      <c r="B9" s="99"/>
      <c r="C9" s="168"/>
      <c r="D9" s="181" t="s">
        <v>1</v>
      </c>
      <c r="E9" s="181"/>
      <c r="F9" s="181"/>
      <c r="G9" s="181" t="s">
        <v>1</v>
      </c>
      <c r="H9" s="181"/>
      <c r="I9" s="99"/>
      <c r="J9" s="168"/>
      <c r="K9" s="168"/>
      <c r="L9" s="168"/>
      <c r="M9" s="181">
        <f>J9+K9+L9</f>
        <v>0</v>
      </c>
      <c r="N9" s="181"/>
      <c r="O9" s="99"/>
      <c r="P9" s="168"/>
      <c r="Q9" s="168"/>
      <c r="R9" s="168"/>
      <c r="S9" s="181">
        <f>P9+Q9+R9</f>
        <v>0</v>
      </c>
      <c r="T9" s="232">
        <f>I9-O9</f>
        <v>0</v>
      </c>
      <c r="U9" s="181">
        <f>J9-P9</f>
        <v>0</v>
      </c>
      <c r="V9" s="181">
        <f>K9-Q9</f>
        <v>0</v>
      </c>
      <c r="W9" s="181">
        <f>L9-R9</f>
        <v>0</v>
      </c>
      <c r="X9" s="181">
        <f>U9+V9+W9</f>
        <v>0</v>
      </c>
      <c r="Y9" s="99"/>
      <c r="Z9" s="168"/>
      <c r="AA9" s="168"/>
      <c r="AB9" s="168"/>
      <c r="AC9" s="181">
        <f>Z9+AA9+AB9</f>
        <v>0</v>
      </c>
      <c r="AD9" s="99"/>
      <c r="AE9" s="168"/>
      <c r="AF9" s="168"/>
      <c r="AG9" s="168"/>
      <c r="AH9" s="181">
        <f>AE9+AF9+AG9</f>
        <v>0</v>
      </c>
    </row>
    <row r="10" spans="1:34">
      <c r="A10" s="168">
        <v>2</v>
      </c>
      <c r="B10" s="99"/>
      <c r="C10" s="168"/>
      <c r="D10" s="181" t="s">
        <v>1</v>
      </c>
      <c r="E10" s="181"/>
      <c r="F10" s="181"/>
      <c r="G10" s="181" t="s">
        <v>1</v>
      </c>
      <c r="H10" s="181"/>
      <c r="I10" s="99"/>
      <c r="J10" s="168"/>
      <c r="K10" s="168"/>
      <c r="L10" s="168"/>
      <c r="M10" s="181">
        <f>J10+K10+L10</f>
        <v>0</v>
      </c>
      <c r="N10" s="181"/>
      <c r="O10" s="99"/>
      <c r="P10" s="168"/>
      <c r="Q10" s="168"/>
      <c r="R10" s="168"/>
      <c r="S10" s="181">
        <f>P10+Q10+R10</f>
        <v>0</v>
      </c>
      <c r="T10" s="232">
        <f t="shared" ref="T10:T60" si="0">I10-O10</f>
        <v>0</v>
      </c>
      <c r="U10" s="181">
        <f t="shared" ref="U10:U60" si="1">J10-P10</f>
        <v>0</v>
      </c>
      <c r="V10" s="181">
        <f t="shared" ref="V10:V60" si="2">K10-Q10</f>
        <v>0</v>
      </c>
      <c r="W10" s="181">
        <f t="shared" ref="W10:W60" si="3">L10-R10</f>
        <v>0</v>
      </c>
      <c r="X10" s="181">
        <f t="shared" ref="X10:X60" si="4">U10+V10+W10</f>
        <v>0</v>
      </c>
      <c r="Y10" s="99"/>
      <c r="Z10" s="168"/>
      <c r="AA10" s="168"/>
      <c r="AB10" s="168"/>
      <c r="AC10" s="181">
        <f>Z10+AA10+AB10</f>
        <v>0</v>
      </c>
      <c r="AD10" s="99"/>
      <c r="AE10" s="168"/>
      <c r="AF10" s="168"/>
      <c r="AG10" s="168"/>
      <c r="AH10" s="181">
        <f>AE10+AF10+AG10</f>
        <v>0</v>
      </c>
    </row>
    <row r="11" spans="1:34">
      <c r="A11" s="168">
        <v>3</v>
      </c>
      <c r="B11" s="99"/>
      <c r="C11" s="168"/>
      <c r="D11" s="181" t="s">
        <v>1</v>
      </c>
      <c r="E11" s="181"/>
      <c r="F11" s="181"/>
      <c r="G11" s="181" t="s">
        <v>1</v>
      </c>
      <c r="H11" s="181"/>
      <c r="I11" s="99"/>
      <c r="J11" s="168"/>
      <c r="K11" s="168"/>
      <c r="L11" s="168"/>
      <c r="M11" s="181">
        <f>J11+K11+L11</f>
        <v>0</v>
      </c>
      <c r="N11" s="181"/>
      <c r="O11" s="99"/>
      <c r="P11" s="168"/>
      <c r="Q11" s="168"/>
      <c r="R11" s="168"/>
      <c r="S11" s="181">
        <f>P11+Q11+R11</f>
        <v>0</v>
      </c>
      <c r="T11" s="232">
        <f t="shared" si="0"/>
        <v>0</v>
      </c>
      <c r="U11" s="181">
        <f t="shared" si="1"/>
        <v>0</v>
      </c>
      <c r="V11" s="181">
        <f t="shared" si="2"/>
        <v>0</v>
      </c>
      <c r="W11" s="181">
        <f t="shared" si="3"/>
        <v>0</v>
      </c>
      <c r="X11" s="181">
        <f t="shared" si="4"/>
        <v>0</v>
      </c>
      <c r="Y11" s="99"/>
      <c r="Z11" s="168"/>
      <c r="AA11" s="168"/>
      <c r="AB11" s="168"/>
      <c r="AC11" s="181">
        <f>Z11+AA11+AB11</f>
        <v>0</v>
      </c>
      <c r="AD11" s="99"/>
      <c r="AE11" s="168"/>
      <c r="AF11" s="168"/>
      <c r="AG11" s="168"/>
      <c r="AH11" s="181">
        <f>AE11+AF11+AG11</f>
        <v>0</v>
      </c>
    </row>
    <row r="12" spans="1:34">
      <c r="A12" s="168"/>
      <c r="B12" s="99"/>
      <c r="C12" s="168"/>
      <c r="D12" s="181"/>
      <c r="E12" s="181"/>
      <c r="F12" s="181"/>
      <c r="G12" s="181"/>
      <c r="H12" s="181"/>
      <c r="I12" s="99"/>
      <c r="J12" s="168"/>
      <c r="K12" s="168"/>
      <c r="L12" s="168"/>
      <c r="M12" s="181"/>
      <c r="N12" s="181"/>
      <c r="O12" s="99"/>
      <c r="P12" s="168"/>
      <c r="Q12" s="181"/>
      <c r="R12" s="181"/>
      <c r="S12" s="99"/>
      <c r="T12" s="232">
        <f t="shared" si="0"/>
        <v>0</v>
      </c>
      <c r="U12" s="181">
        <f t="shared" si="1"/>
        <v>0</v>
      </c>
      <c r="V12" s="181">
        <f t="shared" si="2"/>
        <v>0</v>
      </c>
      <c r="W12" s="181">
        <f t="shared" si="3"/>
        <v>0</v>
      </c>
      <c r="X12" s="181">
        <f t="shared" si="4"/>
        <v>0</v>
      </c>
      <c r="Y12" s="103"/>
      <c r="Z12" s="103"/>
      <c r="AA12" s="103"/>
      <c r="AB12" s="103"/>
      <c r="AC12" s="103"/>
      <c r="AD12" s="103"/>
      <c r="AE12" s="103"/>
      <c r="AF12" s="103"/>
      <c r="AG12" s="103"/>
      <c r="AH12" s="103"/>
    </row>
    <row r="13" spans="1:34" s="184" customFormat="1" ht="14.25">
      <c r="A13" s="179"/>
      <c r="B13" s="182" t="s">
        <v>112</v>
      </c>
      <c r="C13" s="183" t="s">
        <v>1</v>
      </c>
      <c r="D13" s="183" t="s">
        <v>1</v>
      </c>
      <c r="E13" s="183" t="s">
        <v>1</v>
      </c>
      <c r="F13" s="183" t="s">
        <v>1</v>
      </c>
      <c r="G13" s="183" t="s">
        <v>1</v>
      </c>
      <c r="H13" s="183" t="s">
        <v>1</v>
      </c>
      <c r="I13" s="183">
        <f>SUM(I9:I11)</f>
        <v>0</v>
      </c>
      <c r="J13" s="183">
        <f>SUM(J9:J11)</f>
        <v>0</v>
      </c>
      <c r="K13" s="183">
        <f>SUM(K9:K11)</f>
        <v>0</v>
      </c>
      <c r="L13" s="183">
        <f>SUM(L9:L11)</f>
        <v>0</v>
      </c>
      <c r="M13" s="183">
        <f>SUM(M9:M11)</f>
        <v>0</v>
      </c>
      <c r="N13" s="183" t="s">
        <v>1</v>
      </c>
      <c r="O13" s="183">
        <f t="shared" ref="O13:AG13" si="5">SUM(O9:O11)</f>
        <v>0</v>
      </c>
      <c r="P13" s="183">
        <f t="shared" si="5"/>
        <v>0</v>
      </c>
      <c r="Q13" s="183">
        <f t="shared" si="5"/>
        <v>0</v>
      </c>
      <c r="R13" s="183">
        <f t="shared" si="5"/>
        <v>0</v>
      </c>
      <c r="S13" s="183">
        <f t="shared" si="5"/>
        <v>0</v>
      </c>
      <c r="T13" s="183">
        <f t="shared" si="5"/>
        <v>0</v>
      </c>
      <c r="U13" s="183">
        <f t="shared" si="5"/>
        <v>0</v>
      </c>
      <c r="V13" s="183">
        <f t="shared" si="5"/>
        <v>0</v>
      </c>
      <c r="W13" s="183">
        <f t="shared" si="5"/>
        <v>0</v>
      </c>
      <c r="X13" s="183">
        <f t="shared" si="5"/>
        <v>0</v>
      </c>
      <c r="Y13" s="183">
        <f t="shared" si="5"/>
        <v>0</v>
      </c>
      <c r="Z13" s="183">
        <f t="shared" si="5"/>
        <v>0</v>
      </c>
      <c r="AA13" s="183">
        <f t="shared" si="5"/>
        <v>0</v>
      </c>
      <c r="AB13" s="183">
        <f t="shared" si="5"/>
        <v>0</v>
      </c>
      <c r="AC13" s="183">
        <f t="shared" si="5"/>
        <v>0</v>
      </c>
      <c r="AD13" s="183">
        <f t="shared" si="5"/>
        <v>0</v>
      </c>
      <c r="AE13" s="183">
        <f t="shared" si="5"/>
        <v>0</v>
      </c>
      <c r="AF13" s="183">
        <f t="shared" si="5"/>
        <v>0</v>
      </c>
      <c r="AG13" s="183">
        <f t="shared" si="5"/>
        <v>0</v>
      </c>
      <c r="AH13" s="183">
        <f>SUM(AH9:AH11)</f>
        <v>0</v>
      </c>
    </row>
    <row r="14" spans="1:34">
      <c r="A14" s="168"/>
      <c r="B14" s="182"/>
      <c r="C14" s="181"/>
      <c r="D14" s="181"/>
      <c r="E14" s="181"/>
      <c r="F14" s="181"/>
      <c r="G14" s="181"/>
      <c r="H14" s="181"/>
      <c r="I14" s="182"/>
      <c r="J14" s="182"/>
      <c r="K14" s="182"/>
      <c r="L14" s="182"/>
      <c r="M14" s="182"/>
      <c r="N14" s="181"/>
      <c r="O14" s="182"/>
      <c r="P14" s="182"/>
      <c r="Q14" s="182"/>
      <c r="R14" s="182"/>
      <c r="S14" s="182"/>
      <c r="T14" s="232"/>
      <c r="U14" s="181"/>
      <c r="V14" s="181"/>
      <c r="W14" s="181"/>
      <c r="X14" s="181"/>
      <c r="Y14" s="103"/>
      <c r="Z14" s="103"/>
      <c r="AA14" s="103"/>
      <c r="AB14" s="103"/>
      <c r="AC14" s="103"/>
      <c r="AD14" s="103"/>
      <c r="AE14" s="103"/>
      <c r="AF14" s="103"/>
      <c r="AG14" s="103"/>
      <c r="AH14" s="103"/>
    </row>
    <row r="15" spans="1:34">
      <c r="A15" s="168"/>
      <c r="B15" s="182"/>
      <c r="C15" s="181"/>
      <c r="D15" s="181"/>
      <c r="E15" s="181"/>
      <c r="F15" s="181"/>
      <c r="G15" s="181"/>
      <c r="H15" s="181"/>
      <c r="I15" s="182"/>
      <c r="J15" s="182"/>
      <c r="K15" s="182"/>
      <c r="L15" s="182"/>
      <c r="M15" s="182"/>
      <c r="N15" s="181"/>
      <c r="O15" s="182"/>
      <c r="P15" s="182"/>
      <c r="Q15" s="182"/>
      <c r="R15" s="182"/>
      <c r="S15" s="182"/>
      <c r="T15" s="232"/>
      <c r="U15" s="181"/>
      <c r="V15" s="181"/>
      <c r="W15" s="181"/>
      <c r="X15" s="181"/>
      <c r="Y15" s="103"/>
      <c r="Z15" s="103"/>
      <c r="AA15" s="103"/>
      <c r="AB15" s="103"/>
      <c r="AC15" s="103"/>
      <c r="AD15" s="103"/>
      <c r="AE15" s="103"/>
      <c r="AF15" s="103"/>
      <c r="AG15" s="103"/>
      <c r="AH15" s="103"/>
    </row>
    <row r="16" spans="1:34" ht="40.5">
      <c r="A16" s="179" t="s">
        <v>3</v>
      </c>
      <c r="B16" s="180" t="s">
        <v>407</v>
      </c>
      <c r="C16" s="181"/>
      <c r="D16" s="181"/>
      <c r="E16" s="181"/>
      <c r="F16" s="181"/>
      <c r="G16" s="181"/>
      <c r="H16" s="181"/>
      <c r="I16" s="180"/>
      <c r="J16" s="180"/>
      <c r="K16" s="180"/>
      <c r="L16" s="180"/>
      <c r="M16" s="180"/>
      <c r="N16" s="181"/>
      <c r="O16" s="180"/>
      <c r="P16" s="180"/>
      <c r="Q16" s="180"/>
      <c r="R16" s="180"/>
      <c r="S16" s="180"/>
      <c r="T16" s="232"/>
      <c r="U16" s="181"/>
      <c r="V16" s="181"/>
      <c r="W16" s="181"/>
      <c r="X16" s="181"/>
      <c r="Y16" s="103"/>
      <c r="Z16" s="103"/>
      <c r="AA16" s="103"/>
      <c r="AB16" s="103"/>
      <c r="AC16" s="103"/>
      <c r="AD16" s="103"/>
      <c r="AE16" s="103"/>
      <c r="AF16" s="103"/>
      <c r="AG16" s="103"/>
      <c r="AH16" s="103"/>
    </row>
    <row r="17" spans="1:34">
      <c r="A17" s="168"/>
      <c r="B17" s="153" t="s">
        <v>125</v>
      </c>
      <c r="C17" s="181"/>
      <c r="D17" s="181"/>
      <c r="E17" s="181"/>
      <c r="F17" s="181"/>
      <c r="G17" s="181"/>
      <c r="H17" s="181"/>
      <c r="I17" s="153"/>
      <c r="J17" s="153"/>
      <c r="K17" s="153"/>
      <c r="L17" s="153"/>
      <c r="M17" s="153"/>
      <c r="N17" s="181"/>
      <c r="O17" s="153"/>
      <c r="P17" s="153"/>
      <c r="Q17" s="153"/>
      <c r="R17" s="153"/>
      <c r="S17" s="153"/>
      <c r="T17" s="232"/>
      <c r="U17" s="181"/>
      <c r="V17" s="181"/>
      <c r="W17" s="181"/>
      <c r="X17" s="181"/>
      <c r="Y17" s="103"/>
      <c r="Z17" s="103"/>
      <c r="AA17" s="103"/>
      <c r="AB17" s="103"/>
      <c r="AC17" s="103"/>
      <c r="AD17" s="103"/>
      <c r="AE17" s="103"/>
      <c r="AF17" s="103"/>
      <c r="AG17" s="103"/>
      <c r="AH17" s="103"/>
    </row>
    <row r="18" spans="1:34">
      <c r="A18" s="168">
        <v>1</v>
      </c>
      <c r="B18" s="185"/>
      <c r="C18" s="168"/>
      <c r="D18" s="181" t="s">
        <v>1</v>
      </c>
      <c r="E18" s="181"/>
      <c r="F18" s="181"/>
      <c r="G18" s="181" t="s">
        <v>1</v>
      </c>
      <c r="H18" s="181"/>
      <c r="I18" s="99"/>
      <c r="J18" s="168"/>
      <c r="K18" s="168"/>
      <c r="L18" s="168"/>
      <c r="M18" s="181">
        <f>J18+K18+L18</f>
        <v>0</v>
      </c>
      <c r="N18" s="181"/>
      <c r="O18" s="99"/>
      <c r="P18" s="168"/>
      <c r="Q18" s="168"/>
      <c r="R18" s="168"/>
      <c r="S18" s="181">
        <f>P18+Q18+R18</f>
        <v>0</v>
      </c>
      <c r="T18" s="232">
        <f t="shared" si="0"/>
        <v>0</v>
      </c>
      <c r="U18" s="181">
        <f t="shared" si="1"/>
        <v>0</v>
      </c>
      <c r="V18" s="181">
        <f t="shared" si="2"/>
        <v>0</v>
      </c>
      <c r="W18" s="181">
        <f t="shared" si="3"/>
        <v>0</v>
      </c>
      <c r="X18" s="181">
        <f t="shared" si="4"/>
        <v>0</v>
      </c>
      <c r="Y18" s="99"/>
      <c r="Z18" s="168"/>
      <c r="AA18" s="168"/>
      <c r="AB18" s="168"/>
      <c r="AC18" s="181">
        <f>Z18+AA18+AB18</f>
        <v>0</v>
      </c>
      <c r="AD18" s="99"/>
      <c r="AE18" s="168"/>
      <c r="AF18" s="168"/>
      <c r="AG18" s="168"/>
      <c r="AH18" s="181">
        <f>AE18+AF18+AG18</f>
        <v>0</v>
      </c>
    </row>
    <row r="19" spans="1:34">
      <c r="A19" s="168">
        <v>2</v>
      </c>
      <c r="B19" s="185"/>
      <c r="C19" s="168"/>
      <c r="D19" s="181" t="s">
        <v>1</v>
      </c>
      <c r="E19" s="181"/>
      <c r="F19" s="181"/>
      <c r="G19" s="181" t="s">
        <v>1</v>
      </c>
      <c r="H19" s="181"/>
      <c r="I19" s="99"/>
      <c r="J19" s="168"/>
      <c r="K19" s="168"/>
      <c r="L19" s="168"/>
      <c r="M19" s="181">
        <f>J19+K19+L19</f>
        <v>0</v>
      </c>
      <c r="N19" s="181"/>
      <c r="O19" s="99"/>
      <c r="P19" s="168"/>
      <c r="Q19" s="168"/>
      <c r="R19" s="168"/>
      <c r="S19" s="181">
        <f>P19+Q19+R19</f>
        <v>0</v>
      </c>
      <c r="T19" s="232">
        <f t="shared" si="0"/>
        <v>0</v>
      </c>
      <c r="U19" s="181">
        <f t="shared" si="1"/>
        <v>0</v>
      </c>
      <c r="V19" s="181">
        <f t="shared" si="2"/>
        <v>0</v>
      </c>
      <c r="W19" s="181">
        <f t="shared" si="3"/>
        <v>0</v>
      </c>
      <c r="X19" s="181">
        <f t="shared" si="4"/>
        <v>0</v>
      </c>
      <c r="Y19" s="99"/>
      <c r="Z19" s="168"/>
      <c r="AA19" s="168"/>
      <c r="AB19" s="168"/>
      <c r="AC19" s="181">
        <f>Z19+AA19+AB19</f>
        <v>0</v>
      </c>
      <c r="AD19" s="99"/>
      <c r="AE19" s="168"/>
      <c r="AF19" s="168"/>
      <c r="AG19" s="168"/>
      <c r="AH19" s="181">
        <f>AE19+AF19+AG19</f>
        <v>0</v>
      </c>
    </row>
    <row r="20" spans="1:34">
      <c r="A20" s="168">
        <v>3</v>
      </c>
      <c r="B20" s="185"/>
      <c r="C20" s="168"/>
      <c r="D20" s="181" t="s">
        <v>1</v>
      </c>
      <c r="E20" s="181"/>
      <c r="F20" s="181"/>
      <c r="G20" s="181" t="s">
        <v>1</v>
      </c>
      <c r="H20" s="181"/>
      <c r="I20" s="99"/>
      <c r="J20" s="168"/>
      <c r="K20" s="168"/>
      <c r="L20" s="168"/>
      <c r="M20" s="181">
        <f>J20+K20+L20</f>
        <v>0</v>
      </c>
      <c r="N20" s="181"/>
      <c r="O20" s="99"/>
      <c r="P20" s="168"/>
      <c r="Q20" s="168"/>
      <c r="R20" s="168"/>
      <c r="S20" s="181">
        <f>P20+Q20+R20</f>
        <v>0</v>
      </c>
      <c r="T20" s="232">
        <f t="shared" si="0"/>
        <v>0</v>
      </c>
      <c r="U20" s="181">
        <f t="shared" si="1"/>
        <v>0</v>
      </c>
      <c r="V20" s="181">
        <f t="shared" si="2"/>
        <v>0</v>
      </c>
      <c r="W20" s="181">
        <f t="shared" si="3"/>
        <v>0</v>
      </c>
      <c r="X20" s="181">
        <f t="shared" si="4"/>
        <v>0</v>
      </c>
      <c r="Y20" s="99"/>
      <c r="Z20" s="168"/>
      <c r="AA20" s="168"/>
      <c r="AB20" s="168"/>
      <c r="AC20" s="181">
        <f>Z20+AA20+AB20</f>
        <v>0</v>
      </c>
      <c r="AD20" s="99"/>
      <c r="AE20" s="168"/>
      <c r="AF20" s="168"/>
      <c r="AG20" s="168"/>
      <c r="AH20" s="181">
        <f>AE20+AF20+AG20</f>
        <v>0</v>
      </c>
    </row>
    <row r="21" spans="1:34">
      <c r="A21" s="168"/>
      <c r="B21" s="99"/>
      <c r="C21" s="168"/>
      <c r="D21" s="181"/>
      <c r="E21" s="181"/>
      <c r="F21" s="181"/>
      <c r="G21" s="181"/>
      <c r="H21" s="181"/>
      <c r="I21" s="99"/>
      <c r="J21" s="99"/>
      <c r="K21" s="99"/>
      <c r="L21" s="99"/>
      <c r="M21" s="99"/>
      <c r="N21" s="181"/>
      <c r="O21" s="99"/>
      <c r="P21" s="99"/>
      <c r="Q21" s="99"/>
      <c r="R21" s="99"/>
      <c r="S21" s="99"/>
      <c r="T21" s="232">
        <f t="shared" si="0"/>
        <v>0</v>
      </c>
      <c r="U21" s="181">
        <f t="shared" si="1"/>
        <v>0</v>
      </c>
      <c r="V21" s="181">
        <f t="shared" si="2"/>
        <v>0</v>
      </c>
      <c r="W21" s="181">
        <f t="shared" si="3"/>
        <v>0</v>
      </c>
      <c r="X21" s="181">
        <f t="shared" si="4"/>
        <v>0</v>
      </c>
      <c r="Y21" s="103"/>
      <c r="Z21" s="103"/>
      <c r="AA21" s="103"/>
      <c r="AB21" s="103"/>
      <c r="AC21" s="103"/>
      <c r="AD21" s="103"/>
      <c r="AE21" s="103"/>
      <c r="AF21" s="103"/>
      <c r="AG21" s="103"/>
      <c r="AH21" s="103"/>
    </row>
    <row r="22" spans="1:34" s="184" customFormat="1" ht="14.25">
      <c r="A22" s="179"/>
      <c r="B22" s="182" t="s">
        <v>112</v>
      </c>
      <c r="C22" s="183" t="s">
        <v>1</v>
      </c>
      <c r="D22" s="183" t="s">
        <v>1</v>
      </c>
      <c r="E22" s="183" t="s">
        <v>1</v>
      </c>
      <c r="F22" s="183" t="s">
        <v>1</v>
      </c>
      <c r="G22" s="183" t="s">
        <v>1</v>
      </c>
      <c r="H22" s="183" t="s">
        <v>1</v>
      </c>
      <c r="I22" s="183">
        <f>SUM(I18:I20)</f>
        <v>0</v>
      </c>
      <c r="J22" s="183">
        <f>SUM(J18:J20)</f>
        <v>0</v>
      </c>
      <c r="K22" s="183">
        <f>SUM(K18:K20)</f>
        <v>0</v>
      </c>
      <c r="L22" s="183">
        <f>SUM(L18:L20)</f>
        <v>0</v>
      </c>
      <c r="M22" s="183">
        <f>SUM(M18:M20)</f>
        <v>0</v>
      </c>
      <c r="N22" s="183" t="s">
        <v>1</v>
      </c>
      <c r="O22" s="183">
        <f t="shared" ref="O22:Y22" si="6">SUM(O18:O20)</f>
        <v>0</v>
      </c>
      <c r="P22" s="183">
        <f t="shared" si="6"/>
        <v>0</v>
      </c>
      <c r="Q22" s="183">
        <f t="shared" si="6"/>
        <v>0</v>
      </c>
      <c r="R22" s="183">
        <f t="shared" si="6"/>
        <v>0</v>
      </c>
      <c r="S22" s="183">
        <f t="shared" si="6"/>
        <v>0</v>
      </c>
      <c r="T22" s="183">
        <f t="shared" si="6"/>
        <v>0</v>
      </c>
      <c r="U22" s="183">
        <f t="shared" si="6"/>
        <v>0</v>
      </c>
      <c r="V22" s="183">
        <f t="shared" si="6"/>
        <v>0</v>
      </c>
      <c r="W22" s="183">
        <f t="shared" si="6"/>
        <v>0</v>
      </c>
      <c r="X22" s="183">
        <f t="shared" si="6"/>
        <v>0</v>
      </c>
      <c r="Y22" s="183">
        <f t="shared" si="6"/>
        <v>0</v>
      </c>
      <c r="Z22" s="183">
        <f t="shared" ref="Z22:AH22" si="7">SUM(Z18:Z20)</f>
        <v>0</v>
      </c>
      <c r="AA22" s="183">
        <f t="shared" si="7"/>
        <v>0</v>
      </c>
      <c r="AB22" s="183">
        <f t="shared" si="7"/>
        <v>0</v>
      </c>
      <c r="AC22" s="183">
        <f t="shared" si="7"/>
        <v>0</v>
      </c>
      <c r="AD22" s="183">
        <f t="shared" si="7"/>
        <v>0</v>
      </c>
      <c r="AE22" s="183">
        <f t="shared" si="7"/>
        <v>0</v>
      </c>
      <c r="AF22" s="183">
        <f t="shared" si="7"/>
        <v>0</v>
      </c>
      <c r="AG22" s="183">
        <f t="shared" si="7"/>
        <v>0</v>
      </c>
      <c r="AH22" s="183">
        <f t="shared" si="7"/>
        <v>0</v>
      </c>
    </row>
    <row r="23" spans="1:34">
      <c r="A23" s="168"/>
      <c r="B23" s="180"/>
      <c r="C23" s="181"/>
      <c r="D23" s="181"/>
      <c r="E23" s="181"/>
      <c r="F23" s="181"/>
      <c r="G23" s="181"/>
      <c r="H23" s="181"/>
      <c r="I23" s="180"/>
      <c r="J23" s="180"/>
      <c r="K23" s="180"/>
      <c r="L23" s="180"/>
      <c r="M23" s="180"/>
      <c r="N23" s="181"/>
      <c r="O23" s="180"/>
      <c r="P23" s="180"/>
      <c r="Q23" s="180"/>
      <c r="R23" s="180"/>
      <c r="S23" s="180"/>
      <c r="T23" s="232"/>
      <c r="U23" s="181"/>
      <c r="V23" s="181"/>
      <c r="W23" s="181"/>
      <c r="X23" s="181"/>
      <c r="Y23" s="103"/>
      <c r="Z23" s="103"/>
      <c r="AA23" s="103"/>
      <c r="AB23" s="103"/>
      <c r="AC23" s="103"/>
      <c r="AD23" s="103"/>
      <c r="AE23" s="103"/>
      <c r="AF23" s="103"/>
      <c r="AG23" s="103"/>
      <c r="AH23" s="103"/>
    </row>
    <row r="24" spans="1:34" ht="28.5">
      <c r="A24" s="179" t="s">
        <v>2</v>
      </c>
      <c r="B24" s="26" t="s">
        <v>201</v>
      </c>
      <c r="C24" s="181"/>
      <c r="D24" s="181"/>
      <c r="E24" s="181"/>
      <c r="F24" s="181"/>
      <c r="G24" s="181"/>
      <c r="H24" s="181"/>
      <c r="I24" s="180"/>
      <c r="J24" s="180"/>
      <c r="K24" s="180"/>
      <c r="L24" s="180"/>
      <c r="M24" s="180"/>
      <c r="N24" s="181"/>
      <c r="O24" s="180"/>
      <c r="P24" s="180"/>
      <c r="Q24" s="180"/>
      <c r="R24" s="180"/>
      <c r="S24" s="180"/>
      <c r="T24" s="232"/>
      <c r="U24" s="181"/>
      <c r="V24" s="181"/>
      <c r="W24" s="181"/>
      <c r="X24" s="181"/>
      <c r="Y24" s="103"/>
      <c r="Z24" s="103"/>
      <c r="AA24" s="103"/>
      <c r="AB24" s="103"/>
      <c r="AC24" s="103"/>
      <c r="AD24" s="103"/>
      <c r="AE24" s="103"/>
      <c r="AF24" s="103"/>
      <c r="AG24" s="103"/>
      <c r="AH24" s="103"/>
    </row>
    <row r="25" spans="1:34">
      <c r="A25" s="168"/>
      <c r="B25" s="153" t="s">
        <v>125</v>
      </c>
      <c r="C25" s="181"/>
      <c r="D25" s="181"/>
      <c r="E25" s="181"/>
      <c r="F25" s="181"/>
      <c r="G25" s="181"/>
      <c r="H25" s="181"/>
      <c r="I25" s="153"/>
      <c r="J25" s="153"/>
      <c r="K25" s="153"/>
      <c r="L25" s="153"/>
      <c r="M25" s="153"/>
      <c r="N25" s="181"/>
      <c r="O25" s="153"/>
      <c r="P25" s="153"/>
      <c r="Q25" s="153"/>
      <c r="R25" s="153"/>
      <c r="S25" s="153"/>
      <c r="T25" s="232"/>
      <c r="U25" s="181"/>
      <c r="V25" s="181"/>
      <c r="W25" s="181"/>
      <c r="X25" s="181"/>
      <c r="Y25" s="103"/>
      <c r="Z25" s="103"/>
      <c r="AA25" s="103"/>
      <c r="AB25" s="103"/>
      <c r="AC25" s="103"/>
      <c r="AD25" s="103"/>
      <c r="AE25" s="103"/>
      <c r="AF25" s="103"/>
      <c r="AG25" s="103"/>
      <c r="AH25" s="103"/>
    </row>
    <row r="26" spans="1:34">
      <c r="A26" s="168"/>
      <c r="B26" s="153" t="s">
        <v>191</v>
      </c>
      <c r="C26" s="181"/>
      <c r="D26" s="181"/>
      <c r="E26" s="181"/>
      <c r="F26" s="181"/>
      <c r="G26" s="181"/>
      <c r="H26" s="181"/>
      <c r="I26" s="153"/>
      <c r="J26" s="153"/>
      <c r="K26" s="153"/>
      <c r="L26" s="153"/>
      <c r="M26" s="153"/>
      <c r="N26" s="181"/>
      <c r="O26" s="153"/>
      <c r="P26" s="153"/>
      <c r="Q26" s="153"/>
      <c r="R26" s="153"/>
      <c r="S26" s="153"/>
      <c r="T26" s="232"/>
      <c r="U26" s="181"/>
      <c r="V26" s="181"/>
      <c r="W26" s="181"/>
      <c r="X26" s="181"/>
      <c r="Y26" s="103"/>
      <c r="Z26" s="103"/>
      <c r="AA26" s="103"/>
      <c r="AB26" s="103"/>
      <c r="AC26" s="103"/>
      <c r="AD26" s="103"/>
      <c r="AE26" s="103"/>
      <c r="AF26" s="103"/>
      <c r="AG26" s="103"/>
      <c r="AH26" s="103"/>
    </row>
    <row r="27" spans="1:34">
      <c r="A27" s="168"/>
      <c r="B27" s="153" t="s">
        <v>192</v>
      </c>
      <c r="C27" s="181"/>
      <c r="D27" s="181"/>
      <c r="E27" s="181"/>
      <c r="F27" s="181"/>
      <c r="G27" s="181"/>
      <c r="H27" s="181"/>
      <c r="I27" s="153"/>
      <c r="J27" s="153"/>
      <c r="K27" s="153"/>
      <c r="L27" s="153"/>
      <c r="M27" s="153"/>
      <c r="N27" s="181"/>
      <c r="O27" s="153"/>
      <c r="P27" s="153"/>
      <c r="Q27" s="153"/>
      <c r="R27" s="153"/>
      <c r="S27" s="153"/>
      <c r="T27" s="232"/>
      <c r="U27" s="181"/>
      <c r="V27" s="181"/>
      <c r="W27" s="181"/>
      <c r="X27" s="181"/>
      <c r="Y27" s="103"/>
      <c r="Z27" s="103"/>
      <c r="AA27" s="103"/>
      <c r="AB27" s="103"/>
      <c r="AC27" s="103"/>
      <c r="AD27" s="103"/>
      <c r="AE27" s="103"/>
      <c r="AF27" s="103"/>
      <c r="AG27" s="103"/>
      <c r="AH27" s="103"/>
    </row>
    <row r="28" spans="1:34">
      <c r="A28" s="168">
        <v>1</v>
      </c>
      <c r="B28" s="99"/>
      <c r="C28" s="168"/>
      <c r="D28" s="181"/>
      <c r="E28" s="181"/>
      <c r="F28" s="181"/>
      <c r="G28" s="181"/>
      <c r="H28" s="181"/>
      <c r="I28" s="99"/>
      <c r="J28" s="168"/>
      <c r="K28" s="168"/>
      <c r="L28" s="168"/>
      <c r="M28" s="181">
        <f>J28+K28+L28</f>
        <v>0</v>
      </c>
      <c r="N28" s="181"/>
      <c r="O28" s="99"/>
      <c r="P28" s="168"/>
      <c r="Q28" s="168"/>
      <c r="R28" s="168"/>
      <c r="S28" s="181">
        <f>P28+Q28+R28</f>
        <v>0</v>
      </c>
      <c r="T28" s="232">
        <f t="shared" si="0"/>
        <v>0</v>
      </c>
      <c r="U28" s="181">
        <f t="shared" si="1"/>
        <v>0</v>
      </c>
      <c r="V28" s="181">
        <f t="shared" si="2"/>
        <v>0</v>
      </c>
      <c r="W28" s="181">
        <f t="shared" si="3"/>
        <v>0</v>
      </c>
      <c r="X28" s="181">
        <f t="shared" si="4"/>
        <v>0</v>
      </c>
      <c r="Y28" s="99"/>
      <c r="Z28" s="168"/>
      <c r="AA28" s="168"/>
      <c r="AB28" s="168"/>
      <c r="AC28" s="181">
        <f>Z28+AA28+AB28</f>
        <v>0</v>
      </c>
      <c r="AD28" s="99"/>
      <c r="AE28" s="168"/>
      <c r="AF28" s="168"/>
      <c r="AG28" s="168"/>
      <c r="AH28" s="181">
        <f>AE28+AF28+AG28</f>
        <v>0</v>
      </c>
    </row>
    <row r="29" spans="1:34">
      <c r="A29" s="168">
        <v>2</v>
      </c>
      <c r="B29" s="99"/>
      <c r="C29" s="168"/>
      <c r="D29" s="181"/>
      <c r="E29" s="181"/>
      <c r="F29" s="181"/>
      <c r="G29" s="181"/>
      <c r="H29" s="181"/>
      <c r="I29" s="99"/>
      <c r="J29" s="168"/>
      <c r="K29" s="168"/>
      <c r="L29" s="168"/>
      <c r="M29" s="181">
        <f>J29+K29+L29</f>
        <v>0</v>
      </c>
      <c r="N29" s="181"/>
      <c r="O29" s="99"/>
      <c r="P29" s="168"/>
      <c r="Q29" s="168"/>
      <c r="R29" s="168"/>
      <c r="S29" s="181">
        <f>P29+Q29+R29</f>
        <v>0</v>
      </c>
      <c r="T29" s="232">
        <f t="shared" si="0"/>
        <v>0</v>
      </c>
      <c r="U29" s="181">
        <f t="shared" si="1"/>
        <v>0</v>
      </c>
      <c r="V29" s="181">
        <f t="shared" si="2"/>
        <v>0</v>
      </c>
      <c r="W29" s="181">
        <f t="shared" si="3"/>
        <v>0</v>
      </c>
      <c r="X29" s="181">
        <f t="shared" si="4"/>
        <v>0</v>
      </c>
      <c r="Y29" s="99"/>
      <c r="Z29" s="168"/>
      <c r="AA29" s="168"/>
      <c r="AB29" s="168"/>
      <c r="AC29" s="181">
        <f>Z29+AA29+AB29</f>
        <v>0</v>
      </c>
      <c r="AD29" s="99"/>
      <c r="AE29" s="168"/>
      <c r="AF29" s="168"/>
      <c r="AG29" s="168"/>
      <c r="AH29" s="181">
        <f>AE29+AF29+AG29</f>
        <v>0</v>
      </c>
    </row>
    <row r="30" spans="1:34">
      <c r="A30" s="168">
        <v>3</v>
      </c>
      <c r="B30" s="182"/>
      <c r="C30" s="168"/>
      <c r="D30" s="181"/>
      <c r="E30" s="181"/>
      <c r="F30" s="181"/>
      <c r="G30" s="181"/>
      <c r="H30" s="181"/>
      <c r="I30" s="99"/>
      <c r="J30" s="168"/>
      <c r="K30" s="168"/>
      <c r="L30" s="168"/>
      <c r="M30" s="181">
        <f>J30+K30+L30</f>
        <v>0</v>
      </c>
      <c r="N30" s="181"/>
      <c r="O30" s="99"/>
      <c r="P30" s="168"/>
      <c r="Q30" s="168"/>
      <c r="R30" s="168"/>
      <c r="S30" s="181">
        <f>P30+Q30+R30</f>
        <v>0</v>
      </c>
      <c r="T30" s="232">
        <f t="shared" si="0"/>
        <v>0</v>
      </c>
      <c r="U30" s="181">
        <f t="shared" si="1"/>
        <v>0</v>
      </c>
      <c r="V30" s="181">
        <f t="shared" si="2"/>
        <v>0</v>
      </c>
      <c r="W30" s="181">
        <f t="shared" si="3"/>
        <v>0</v>
      </c>
      <c r="X30" s="181">
        <f t="shared" si="4"/>
        <v>0</v>
      </c>
      <c r="Y30" s="99"/>
      <c r="Z30" s="168"/>
      <c r="AA30" s="168"/>
      <c r="AB30" s="168"/>
      <c r="AC30" s="181">
        <f>Z30+AA30+AB30</f>
        <v>0</v>
      </c>
      <c r="AD30" s="99"/>
      <c r="AE30" s="168"/>
      <c r="AF30" s="168"/>
      <c r="AG30" s="168"/>
      <c r="AH30" s="181">
        <f>AE30+AF30+AG30</f>
        <v>0</v>
      </c>
    </row>
    <row r="31" spans="1:34" s="184" customFormat="1" ht="27">
      <c r="A31" s="179"/>
      <c r="B31" s="187" t="s">
        <v>193</v>
      </c>
      <c r="C31" s="183" t="s">
        <v>1</v>
      </c>
      <c r="D31" s="183" t="s">
        <v>1</v>
      </c>
      <c r="E31" s="183" t="s">
        <v>1</v>
      </c>
      <c r="F31" s="183" t="s">
        <v>1</v>
      </c>
      <c r="G31" s="183" t="s">
        <v>1</v>
      </c>
      <c r="H31" s="183" t="s">
        <v>1</v>
      </c>
      <c r="I31" s="183">
        <f>SUM(I28:I30)</f>
        <v>0</v>
      </c>
      <c r="J31" s="183">
        <f>SUM(J28:J30)</f>
        <v>0</v>
      </c>
      <c r="K31" s="183">
        <f>SUM(K28:K30)</f>
        <v>0</v>
      </c>
      <c r="L31" s="183">
        <f>SUM(L28:L30)</f>
        <v>0</v>
      </c>
      <c r="M31" s="183">
        <f>SUM(M28:M30)</f>
        <v>0</v>
      </c>
      <c r="N31" s="183" t="s">
        <v>1</v>
      </c>
      <c r="O31" s="183">
        <f>SUM(O28:O30)</f>
        <v>0</v>
      </c>
      <c r="P31" s="183">
        <f>SUM(P28:P30)</f>
        <v>0</v>
      </c>
      <c r="Q31" s="183">
        <f>SUM(Q28:Q30)</f>
        <v>0</v>
      </c>
      <c r="R31" s="183">
        <f>SUM(R28:R30)</f>
        <v>0</v>
      </c>
      <c r="S31" s="183">
        <f t="shared" ref="S31:AB31" si="8">SUM(S28:S30)</f>
        <v>0</v>
      </c>
      <c r="T31" s="183">
        <f t="shared" si="8"/>
        <v>0</v>
      </c>
      <c r="U31" s="183">
        <f t="shared" si="8"/>
        <v>0</v>
      </c>
      <c r="V31" s="183">
        <f t="shared" si="8"/>
        <v>0</v>
      </c>
      <c r="W31" s="183">
        <f t="shared" si="8"/>
        <v>0</v>
      </c>
      <c r="X31" s="183">
        <f t="shared" si="8"/>
        <v>0</v>
      </c>
      <c r="Y31" s="183">
        <f t="shared" si="8"/>
        <v>0</v>
      </c>
      <c r="Z31" s="183">
        <f t="shared" si="8"/>
        <v>0</v>
      </c>
      <c r="AA31" s="183">
        <f t="shared" si="8"/>
        <v>0</v>
      </c>
      <c r="AB31" s="183">
        <f t="shared" si="8"/>
        <v>0</v>
      </c>
      <c r="AC31" s="183">
        <f t="shared" ref="AC31:AH31" si="9">SUM(AC28:AC30)</f>
        <v>0</v>
      </c>
      <c r="AD31" s="183">
        <f t="shared" si="9"/>
        <v>0</v>
      </c>
      <c r="AE31" s="183">
        <f t="shared" si="9"/>
        <v>0</v>
      </c>
      <c r="AF31" s="183">
        <f t="shared" si="9"/>
        <v>0</v>
      </c>
      <c r="AG31" s="183">
        <f t="shared" si="9"/>
        <v>0</v>
      </c>
      <c r="AH31" s="183">
        <f t="shared" si="9"/>
        <v>0</v>
      </c>
    </row>
    <row r="32" spans="1:34">
      <c r="A32" s="168"/>
      <c r="B32" s="153" t="s">
        <v>192</v>
      </c>
      <c r="C32" s="181"/>
      <c r="D32" s="181"/>
      <c r="E32" s="181"/>
      <c r="F32" s="181"/>
      <c r="G32" s="181"/>
      <c r="H32" s="181"/>
      <c r="I32" s="153"/>
      <c r="J32" s="153"/>
      <c r="K32" s="153"/>
      <c r="L32" s="153"/>
      <c r="M32" s="153"/>
      <c r="N32" s="181"/>
      <c r="O32" s="153"/>
      <c r="P32" s="153"/>
      <c r="Q32" s="153"/>
      <c r="R32" s="153"/>
      <c r="S32" s="153"/>
      <c r="T32" s="232"/>
      <c r="U32" s="181"/>
      <c r="V32" s="181"/>
      <c r="W32" s="181"/>
      <c r="X32" s="181"/>
      <c r="Y32" s="103"/>
      <c r="Z32" s="103"/>
      <c r="AA32" s="103"/>
      <c r="AB32" s="103"/>
      <c r="AC32" s="103"/>
      <c r="AD32" s="103"/>
      <c r="AE32" s="103"/>
      <c r="AF32" s="103"/>
      <c r="AG32" s="103"/>
      <c r="AH32" s="103"/>
    </row>
    <row r="33" spans="1:34">
      <c r="A33" s="168">
        <v>1</v>
      </c>
      <c r="B33" s="99"/>
      <c r="C33" s="168"/>
      <c r="D33" s="181"/>
      <c r="E33" s="181"/>
      <c r="F33" s="181"/>
      <c r="G33" s="181"/>
      <c r="H33" s="181"/>
      <c r="I33" s="99"/>
      <c r="J33" s="168"/>
      <c r="K33" s="168"/>
      <c r="L33" s="168"/>
      <c r="M33" s="181">
        <f>J33+K33+L33</f>
        <v>0</v>
      </c>
      <c r="N33" s="181"/>
      <c r="O33" s="99"/>
      <c r="P33" s="168"/>
      <c r="Q33" s="168"/>
      <c r="R33" s="168"/>
      <c r="S33" s="181">
        <f>P33+Q33+R33</f>
        <v>0</v>
      </c>
      <c r="T33" s="232">
        <f t="shared" si="0"/>
        <v>0</v>
      </c>
      <c r="U33" s="181">
        <f t="shared" si="1"/>
        <v>0</v>
      </c>
      <c r="V33" s="181">
        <f t="shared" si="2"/>
        <v>0</v>
      </c>
      <c r="W33" s="181">
        <f t="shared" si="3"/>
        <v>0</v>
      </c>
      <c r="X33" s="181">
        <f t="shared" si="4"/>
        <v>0</v>
      </c>
      <c r="Y33" s="99"/>
      <c r="Z33" s="168"/>
      <c r="AA33" s="168"/>
      <c r="AB33" s="168"/>
      <c r="AC33" s="181">
        <f>Z33+AA33+AB33</f>
        <v>0</v>
      </c>
      <c r="AD33" s="99"/>
      <c r="AE33" s="168"/>
      <c r="AF33" s="168"/>
      <c r="AG33" s="168"/>
      <c r="AH33" s="181">
        <f>AE33+AF33+AG33</f>
        <v>0</v>
      </c>
    </row>
    <row r="34" spans="1:34">
      <c r="A34" s="168">
        <v>2</v>
      </c>
      <c r="B34" s="99"/>
      <c r="C34" s="168"/>
      <c r="D34" s="181"/>
      <c r="E34" s="181"/>
      <c r="F34" s="181"/>
      <c r="G34" s="181"/>
      <c r="H34" s="181"/>
      <c r="I34" s="99"/>
      <c r="J34" s="168"/>
      <c r="K34" s="168"/>
      <c r="L34" s="168"/>
      <c r="M34" s="181">
        <f>J34+K34+L34</f>
        <v>0</v>
      </c>
      <c r="N34" s="181"/>
      <c r="O34" s="99"/>
      <c r="P34" s="168"/>
      <c r="Q34" s="168"/>
      <c r="R34" s="168"/>
      <c r="S34" s="181">
        <f>P34+Q34+R34</f>
        <v>0</v>
      </c>
      <c r="T34" s="232">
        <f t="shared" si="0"/>
        <v>0</v>
      </c>
      <c r="U34" s="181">
        <f t="shared" si="1"/>
        <v>0</v>
      </c>
      <c r="V34" s="181">
        <f t="shared" si="2"/>
        <v>0</v>
      </c>
      <c r="W34" s="181">
        <f t="shared" si="3"/>
        <v>0</v>
      </c>
      <c r="X34" s="181">
        <f t="shared" si="4"/>
        <v>0</v>
      </c>
      <c r="Y34" s="99"/>
      <c r="Z34" s="168"/>
      <c r="AA34" s="168"/>
      <c r="AB34" s="168"/>
      <c r="AC34" s="181">
        <f>Z34+AA34+AB34</f>
        <v>0</v>
      </c>
      <c r="AD34" s="99"/>
      <c r="AE34" s="168"/>
      <c r="AF34" s="168"/>
      <c r="AG34" s="168"/>
      <c r="AH34" s="181">
        <f>AE34+AF34+AG34</f>
        <v>0</v>
      </c>
    </row>
    <row r="35" spans="1:34">
      <c r="A35" s="168">
        <v>3</v>
      </c>
      <c r="B35" s="182"/>
      <c r="C35" s="168"/>
      <c r="D35" s="181"/>
      <c r="E35" s="181"/>
      <c r="F35" s="181"/>
      <c r="G35" s="181"/>
      <c r="H35" s="181"/>
      <c r="I35" s="99"/>
      <c r="J35" s="168"/>
      <c r="K35" s="168"/>
      <c r="L35" s="168"/>
      <c r="M35" s="181">
        <f>J35+K35+L35</f>
        <v>0</v>
      </c>
      <c r="N35" s="181"/>
      <c r="O35" s="99"/>
      <c r="P35" s="168"/>
      <c r="Q35" s="168"/>
      <c r="R35" s="168"/>
      <c r="S35" s="181">
        <f>P35+Q35+R35</f>
        <v>0</v>
      </c>
      <c r="T35" s="232">
        <f t="shared" si="0"/>
        <v>0</v>
      </c>
      <c r="U35" s="181">
        <f t="shared" si="1"/>
        <v>0</v>
      </c>
      <c r="V35" s="181">
        <f t="shared" si="2"/>
        <v>0</v>
      </c>
      <c r="W35" s="181">
        <f t="shared" si="3"/>
        <v>0</v>
      </c>
      <c r="X35" s="181">
        <f t="shared" si="4"/>
        <v>0</v>
      </c>
      <c r="Y35" s="99"/>
      <c r="Z35" s="168"/>
      <c r="AA35" s="168"/>
      <c r="AB35" s="168"/>
      <c r="AC35" s="181">
        <f>Z35+AA35+AB35</f>
        <v>0</v>
      </c>
      <c r="AD35" s="99"/>
      <c r="AE35" s="168"/>
      <c r="AF35" s="168"/>
      <c r="AG35" s="168"/>
      <c r="AH35" s="181">
        <f>AE35+AF35+AG35</f>
        <v>0</v>
      </c>
    </row>
    <row r="36" spans="1:34" s="184" customFormat="1" ht="27">
      <c r="A36" s="179"/>
      <c r="B36" s="187" t="s">
        <v>193</v>
      </c>
      <c r="C36" s="183" t="s">
        <v>1</v>
      </c>
      <c r="D36" s="183" t="s">
        <v>1</v>
      </c>
      <c r="E36" s="183" t="s">
        <v>1</v>
      </c>
      <c r="F36" s="183" t="s">
        <v>1</v>
      </c>
      <c r="G36" s="183" t="s">
        <v>1</v>
      </c>
      <c r="H36" s="183" t="s">
        <v>1</v>
      </c>
      <c r="I36" s="183">
        <f>SUM(I33:I35)</f>
        <v>0</v>
      </c>
      <c r="J36" s="183">
        <f>SUM(J33:J35)</f>
        <v>0</v>
      </c>
      <c r="K36" s="183">
        <f>SUM(K33:K35)</f>
        <v>0</v>
      </c>
      <c r="L36" s="183">
        <f>SUM(L33:L35)</f>
        <v>0</v>
      </c>
      <c r="M36" s="183">
        <f>SUM(M33:M35)</f>
        <v>0</v>
      </c>
      <c r="N36" s="183" t="s">
        <v>1</v>
      </c>
      <c r="O36" s="183">
        <f>SUM(O33:O35)</f>
        <v>0</v>
      </c>
      <c r="P36" s="183">
        <f>SUM(P33:P35)</f>
        <v>0</v>
      </c>
      <c r="Q36" s="183">
        <f>SUM(Q33:Q35)</f>
        <v>0</v>
      </c>
      <c r="R36" s="183">
        <f>SUM(R33:R35)</f>
        <v>0</v>
      </c>
      <c r="S36" s="183">
        <f>SUM(S33:S35)</f>
        <v>0</v>
      </c>
      <c r="T36" s="232">
        <f t="shared" si="0"/>
        <v>0</v>
      </c>
      <c r="U36" s="181">
        <f t="shared" si="1"/>
        <v>0</v>
      </c>
      <c r="V36" s="181">
        <f t="shared" si="2"/>
        <v>0</v>
      </c>
      <c r="W36" s="181">
        <f t="shared" si="3"/>
        <v>0</v>
      </c>
      <c r="X36" s="181">
        <f t="shared" si="4"/>
        <v>0</v>
      </c>
      <c r="Y36" s="183">
        <f t="shared" ref="Y36:AH36" si="10">SUM(Y33:Y35)</f>
        <v>0</v>
      </c>
      <c r="Z36" s="183">
        <f t="shared" si="10"/>
        <v>0</v>
      </c>
      <c r="AA36" s="183">
        <f t="shared" si="10"/>
        <v>0</v>
      </c>
      <c r="AB36" s="183">
        <f t="shared" si="10"/>
        <v>0</v>
      </c>
      <c r="AC36" s="183">
        <f t="shared" si="10"/>
        <v>0</v>
      </c>
      <c r="AD36" s="183">
        <f t="shared" si="10"/>
        <v>0</v>
      </c>
      <c r="AE36" s="183">
        <f t="shared" si="10"/>
        <v>0</v>
      </c>
      <c r="AF36" s="183">
        <f t="shared" si="10"/>
        <v>0</v>
      </c>
      <c r="AG36" s="183">
        <f t="shared" si="10"/>
        <v>0</v>
      </c>
      <c r="AH36" s="183">
        <f t="shared" si="10"/>
        <v>0</v>
      </c>
    </row>
    <row r="37" spans="1:34" s="184" customFormat="1" ht="27">
      <c r="A37" s="179"/>
      <c r="B37" s="187" t="s">
        <v>202</v>
      </c>
      <c r="C37" s="183" t="s">
        <v>1</v>
      </c>
      <c r="D37" s="183" t="s">
        <v>1</v>
      </c>
      <c r="E37" s="183" t="s">
        <v>1</v>
      </c>
      <c r="F37" s="183" t="s">
        <v>1</v>
      </c>
      <c r="G37" s="183" t="s">
        <v>1</v>
      </c>
      <c r="H37" s="183" t="s">
        <v>1</v>
      </c>
      <c r="I37" s="183">
        <f>I31+I36</f>
        <v>0</v>
      </c>
      <c r="J37" s="183">
        <f>J31+J36</f>
        <v>0</v>
      </c>
      <c r="K37" s="183">
        <f>K31+K36</f>
        <v>0</v>
      </c>
      <c r="L37" s="183">
        <f>L31+L36</f>
        <v>0</v>
      </c>
      <c r="M37" s="183">
        <f>M31+M36</f>
        <v>0</v>
      </c>
      <c r="N37" s="183" t="s">
        <v>1</v>
      </c>
      <c r="O37" s="183">
        <f>O31+O36</f>
        <v>0</v>
      </c>
      <c r="P37" s="183">
        <f>P31+P36</f>
        <v>0</v>
      </c>
      <c r="Q37" s="183">
        <f>Q31+Q36</f>
        <v>0</v>
      </c>
      <c r="R37" s="183">
        <f>R31+R36</f>
        <v>0</v>
      </c>
      <c r="S37" s="183">
        <f>S31+S36</f>
        <v>0</v>
      </c>
      <c r="T37" s="232">
        <f t="shared" si="0"/>
        <v>0</v>
      </c>
      <c r="U37" s="181">
        <f t="shared" si="1"/>
        <v>0</v>
      </c>
      <c r="V37" s="181">
        <f t="shared" si="2"/>
        <v>0</v>
      </c>
      <c r="W37" s="181">
        <f t="shared" si="3"/>
        <v>0</v>
      </c>
      <c r="X37" s="181">
        <f t="shared" si="4"/>
        <v>0</v>
      </c>
      <c r="Y37" s="183">
        <f t="shared" ref="Y37:AH37" si="11">Y31+Y36</f>
        <v>0</v>
      </c>
      <c r="Z37" s="183">
        <f t="shared" si="11"/>
        <v>0</v>
      </c>
      <c r="AA37" s="183">
        <f t="shared" si="11"/>
        <v>0</v>
      </c>
      <c r="AB37" s="183">
        <f t="shared" si="11"/>
        <v>0</v>
      </c>
      <c r="AC37" s="183">
        <f t="shared" si="11"/>
        <v>0</v>
      </c>
      <c r="AD37" s="183">
        <f t="shared" si="11"/>
        <v>0</v>
      </c>
      <c r="AE37" s="183">
        <f t="shared" si="11"/>
        <v>0</v>
      </c>
      <c r="AF37" s="183">
        <f t="shared" si="11"/>
        <v>0</v>
      </c>
      <c r="AG37" s="183">
        <f t="shared" si="11"/>
        <v>0</v>
      </c>
      <c r="AH37" s="183">
        <f t="shared" si="11"/>
        <v>0</v>
      </c>
    </row>
    <row r="38" spans="1:34" s="184" customFormat="1" ht="14.25">
      <c r="A38" s="179"/>
      <c r="B38" s="187"/>
      <c r="C38" s="183"/>
      <c r="D38" s="183"/>
      <c r="E38" s="183"/>
      <c r="F38" s="183"/>
      <c r="G38" s="183"/>
      <c r="H38" s="183"/>
      <c r="I38" s="183"/>
      <c r="J38" s="183"/>
      <c r="K38" s="183"/>
      <c r="L38" s="183"/>
      <c r="M38" s="183"/>
      <c r="N38" s="183"/>
      <c r="O38" s="183"/>
      <c r="P38" s="183"/>
      <c r="Q38" s="183"/>
      <c r="R38" s="183"/>
      <c r="S38" s="183"/>
      <c r="T38" s="232"/>
      <c r="U38" s="181"/>
      <c r="V38" s="181"/>
      <c r="W38" s="181"/>
      <c r="X38" s="181"/>
      <c r="Y38" s="109"/>
      <c r="Z38" s="109"/>
      <c r="AA38" s="109"/>
      <c r="AB38" s="109"/>
      <c r="AC38" s="109"/>
      <c r="AD38" s="109"/>
      <c r="AE38" s="109"/>
      <c r="AF38" s="109"/>
      <c r="AG38" s="109"/>
      <c r="AH38" s="109"/>
    </row>
    <row r="39" spans="1:34" ht="14.25">
      <c r="A39" s="179" t="s">
        <v>3</v>
      </c>
      <c r="B39" s="180" t="s">
        <v>197</v>
      </c>
      <c r="C39" s="181"/>
      <c r="D39" s="181"/>
      <c r="E39" s="181"/>
      <c r="F39" s="181"/>
      <c r="G39" s="181"/>
      <c r="H39" s="181"/>
      <c r="I39" s="180"/>
      <c r="J39" s="180"/>
      <c r="K39" s="180"/>
      <c r="L39" s="180"/>
      <c r="M39" s="180"/>
      <c r="N39" s="181"/>
      <c r="O39" s="180"/>
      <c r="P39" s="180"/>
      <c r="Q39" s="180"/>
      <c r="R39" s="180"/>
      <c r="S39" s="180"/>
      <c r="T39" s="232"/>
      <c r="U39" s="181"/>
      <c r="V39" s="181"/>
      <c r="W39" s="181"/>
      <c r="X39" s="181"/>
      <c r="Y39" s="103"/>
      <c r="Z39" s="103"/>
      <c r="AA39" s="103"/>
      <c r="AB39" s="103"/>
      <c r="AC39" s="103"/>
      <c r="AD39" s="103"/>
      <c r="AE39" s="103"/>
      <c r="AF39" s="103"/>
      <c r="AG39" s="103"/>
      <c r="AH39" s="103"/>
    </row>
    <row r="40" spans="1:34">
      <c r="A40" s="168"/>
      <c r="B40" s="153" t="s">
        <v>125</v>
      </c>
      <c r="C40" s="181"/>
      <c r="D40" s="181"/>
      <c r="E40" s="181"/>
      <c r="F40" s="181"/>
      <c r="G40" s="181"/>
      <c r="H40" s="181"/>
      <c r="I40" s="153"/>
      <c r="J40" s="153"/>
      <c r="K40" s="153"/>
      <c r="L40" s="153"/>
      <c r="M40" s="153"/>
      <c r="N40" s="181"/>
      <c r="O40" s="153"/>
      <c r="P40" s="153"/>
      <c r="Q40" s="153"/>
      <c r="R40" s="153"/>
      <c r="S40" s="153"/>
      <c r="T40" s="232"/>
      <c r="U40" s="181"/>
      <c r="V40" s="181"/>
      <c r="W40" s="181"/>
      <c r="X40" s="181"/>
      <c r="Y40" s="103"/>
      <c r="Z40" s="103"/>
      <c r="AA40" s="103"/>
      <c r="AB40" s="103"/>
      <c r="AC40" s="103"/>
      <c r="AD40" s="103"/>
      <c r="AE40" s="103"/>
      <c r="AF40" s="103"/>
      <c r="AG40" s="103"/>
      <c r="AH40" s="103"/>
    </row>
    <row r="41" spans="1:34">
      <c r="A41" s="168"/>
      <c r="B41" s="153" t="s">
        <v>191</v>
      </c>
      <c r="C41" s="181"/>
      <c r="D41" s="181"/>
      <c r="E41" s="181"/>
      <c r="F41" s="181"/>
      <c r="G41" s="181"/>
      <c r="H41" s="181"/>
      <c r="I41" s="153"/>
      <c r="J41" s="153"/>
      <c r="K41" s="153"/>
      <c r="L41" s="153"/>
      <c r="M41" s="153"/>
      <c r="N41" s="181"/>
      <c r="O41" s="153"/>
      <c r="P41" s="153"/>
      <c r="Q41" s="153"/>
      <c r="R41" s="153"/>
      <c r="S41" s="153"/>
      <c r="T41" s="232"/>
      <c r="U41" s="181"/>
      <c r="V41" s="181"/>
      <c r="W41" s="181"/>
      <c r="X41" s="181"/>
      <c r="Y41" s="103"/>
      <c r="Z41" s="103"/>
      <c r="AA41" s="103"/>
      <c r="AB41" s="103"/>
      <c r="AC41" s="103"/>
      <c r="AD41" s="103"/>
      <c r="AE41" s="103"/>
      <c r="AF41" s="103"/>
      <c r="AG41" s="103"/>
      <c r="AH41" s="103"/>
    </row>
    <row r="42" spans="1:34">
      <c r="A42" s="168"/>
      <c r="B42" s="153" t="s">
        <v>192</v>
      </c>
      <c r="C42" s="181"/>
      <c r="D42" s="181"/>
      <c r="E42" s="181"/>
      <c r="F42" s="181"/>
      <c r="G42" s="181"/>
      <c r="H42" s="181"/>
      <c r="I42" s="153"/>
      <c r="J42" s="153"/>
      <c r="K42" s="153"/>
      <c r="L42" s="153"/>
      <c r="M42" s="153"/>
      <c r="N42" s="181"/>
      <c r="O42" s="153"/>
      <c r="P42" s="153"/>
      <c r="Q42" s="153"/>
      <c r="R42" s="153"/>
      <c r="S42" s="153"/>
      <c r="T42" s="232"/>
      <c r="U42" s="181"/>
      <c r="V42" s="181"/>
      <c r="W42" s="181"/>
      <c r="X42" s="181"/>
      <c r="Y42" s="103"/>
      <c r="Z42" s="103"/>
      <c r="AA42" s="103"/>
      <c r="AB42" s="103"/>
      <c r="AC42" s="103"/>
      <c r="AD42" s="103"/>
      <c r="AE42" s="103"/>
      <c r="AF42" s="103"/>
      <c r="AG42" s="103"/>
      <c r="AH42" s="103"/>
    </row>
    <row r="43" spans="1:34">
      <c r="A43" s="168">
        <v>1</v>
      </c>
      <c r="B43" s="99"/>
      <c r="C43" s="168"/>
      <c r="D43" s="181"/>
      <c r="E43" s="181"/>
      <c r="F43" s="181"/>
      <c r="G43" s="181"/>
      <c r="H43" s="181"/>
      <c r="I43" s="99"/>
      <c r="J43" s="168"/>
      <c r="K43" s="168"/>
      <c r="L43" s="168"/>
      <c r="M43" s="181">
        <f>J43+K43+L43</f>
        <v>0</v>
      </c>
      <c r="N43" s="181"/>
      <c r="O43" s="99"/>
      <c r="P43" s="168"/>
      <c r="Q43" s="168"/>
      <c r="R43" s="168"/>
      <c r="S43" s="181">
        <f>P43+Q43+R43</f>
        <v>0</v>
      </c>
      <c r="T43" s="232">
        <f t="shared" si="0"/>
        <v>0</v>
      </c>
      <c r="U43" s="181">
        <f t="shared" si="1"/>
        <v>0</v>
      </c>
      <c r="V43" s="181">
        <f t="shared" si="2"/>
        <v>0</v>
      </c>
      <c r="W43" s="181">
        <f t="shared" si="3"/>
        <v>0</v>
      </c>
      <c r="X43" s="181">
        <f t="shared" si="4"/>
        <v>0</v>
      </c>
      <c r="Y43" s="99"/>
      <c r="Z43" s="168"/>
      <c r="AA43" s="168"/>
      <c r="AB43" s="168"/>
      <c r="AC43" s="181">
        <f>Z43+AA43+AB43</f>
        <v>0</v>
      </c>
      <c r="AD43" s="99"/>
      <c r="AE43" s="168"/>
      <c r="AF43" s="168"/>
      <c r="AG43" s="168"/>
      <c r="AH43" s="181">
        <f>AE43+AF43+AG43</f>
        <v>0</v>
      </c>
    </row>
    <row r="44" spans="1:34">
      <c r="A44" s="168">
        <v>2</v>
      </c>
      <c r="B44" s="99"/>
      <c r="C44" s="168"/>
      <c r="D44" s="181"/>
      <c r="E44" s="181"/>
      <c r="F44" s="181"/>
      <c r="G44" s="181"/>
      <c r="H44" s="181"/>
      <c r="I44" s="99"/>
      <c r="J44" s="168"/>
      <c r="K44" s="168"/>
      <c r="L44" s="168"/>
      <c r="M44" s="181">
        <f>J44+K44+L44</f>
        <v>0</v>
      </c>
      <c r="N44" s="181"/>
      <c r="O44" s="99"/>
      <c r="P44" s="168"/>
      <c r="Q44" s="168"/>
      <c r="R44" s="168"/>
      <c r="S44" s="181">
        <f>P44+Q44+R44</f>
        <v>0</v>
      </c>
      <c r="T44" s="232">
        <f t="shared" si="0"/>
        <v>0</v>
      </c>
      <c r="U44" s="181">
        <f t="shared" si="1"/>
        <v>0</v>
      </c>
      <c r="V44" s="181">
        <f t="shared" si="2"/>
        <v>0</v>
      </c>
      <c r="W44" s="181">
        <f t="shared" si="3"/>
        <v>0</v>
      </c>
      <c r="X44" s="181">
        <f t="shared" si="4"/>
        <v>0</v>
      </c>
      <c r="Y44" s="99"/>
      <c r="Z44" s="168"/>
      <c r="AA44" s="168"/>
      <c r="AB44" s="168"/>
      <c r="AC44" s="181">
        <f>Z44+AA44+AB44</f>
        <v>0</v>
      </c>
      <c r="AD44" s="99"/>
      <c r="AE44" s="168"/>
      <c r="AF44" s="168"/>
      <c r="AG44" s="168"/>
      <c r="AH44" s="181">
        <f>AE44+AF44+AG44</f>
        <v>0</v>
      </c>
    </row>
    <row r="45" spans="1:34">
      <c r="A45" s="168">
        <v>3</v>
      </c>
      <c r="B45" s="182"/>
      <c r="C45" s="168"/>
      <c r="D45" s="181"/>
      <c r="E45" s="181"/>
      <c r="F45" s="181"/>
      <c r="G45" s="181"/>
      <c r="H45" s="181"/>
      <c r="I45" s="99"/>
      <c r="J45" s="168"/>
      <c r="K45" s="168"/>
      <c r="L45" s="168"/>
      <c r="M45" s="181">
        <f>J45+K45+L45</f>
        <v>0</v>
      </c>
      <c r="N45" s="181"/>
      <c r="O45" s="99"/>
      <c r="P45" s="168"/>
      <c r="Q45" s="168"/>
      <c r="R45" s="168"/>
      <c r="S45" s="181">
        <f>P45+Q45+R45</f>
        <v>0</v>
      </c>
      <c r="T45" s="232">
        <f t="shared" si="0"/>
        <v>0</v>
      </c>
      <c r="U45" s="181">
        <f t="shared" si="1"/>
        <v>0</v>
      </c>
      <c r="V45" s="181">
        <f t="shared" si="2"/>
        <v>0</v>
      </c>
      <c r="W45" s="181">
        <f t="shared" si="3"/>
        <v>0</v>
      </c>
      <c r="X45" s="181">
        <f t="shared" si="4"/>
        <v>0</v>
      </c>
      <c r="Y45" s="99"/>
      <c r="Z45" s="168"/>
      <c r="AA45" s="168"/>
      <c r="AB45" s="168"/>
      <c r="AC45" s="181">
        <f>Z45+AA45+AB45</f>
        <v>0</v>
      </c>
      <c r="AD45" s="99"/>
      <c r="AE45" s="168"/>
      <c r="AF45" s="168"/>
      <c r="AG45" s="168"/>
      <c r="AH45" s="181">
        <f>AE45+AF45+AG45</f>
        <v>0</v>
      </c>
    </row>
    <row r="46" spans="1:34" s="184" customFormat="1" ht="27">
      <c r="A46" s="179"/>
      <c r="B46" s="187" t="s">
        <v>193</v>
      </c>
      <c r="C46" s="183" t="s">
        <v>1</v>
      </c>
      <c r="D46" s="183" t="s">
        <v>1</v>
      </c>
      <c r="E46" s="183" t="s">
        <v>1</v>
      </c>
      <c r="F46" s="183" t="s">
        <v>1</v>
      </c>
      <c r="G46" s="183" t="s">
        <v>1</v>
      </c>
      <c r="H46" s="183" t="s">
        <v>1</v>
      </c>
      <c r="I46" s="183">
        <f>SUM(I43:I45)</f>
        <v>0</v>
      </c>
      <c r="J46" s="183">
        <f>SUM(J43:J45)</f>
        <v>0</v>
      </c>
      <c r="K46" s="183">
        <f>SUM(K43:K45)</f>
        <v>0</v>
      </c>
      <c r="L46" s="183">
        <f>SUM(L43:L45)</f>
        <v>0</v>
      </c>
      <c r="M46" s="183">
        <f>SUM(M43:M45)</f>
        <v>0</v>
      </c>
      <c r="N46" s="183" t="s">
        <v>1</v>
      </c>
      <c r="O46" s="183">
        <f>SUM(O43:O45)</f>
        <v>0</v>
      </c>
      <c r="P46" s="183">
        <f>SUM(P43:P45)</f>
        <v>0</v>
      </c>
      <c r="Q46" s="183">
        <f>SUM(Q43:Q45)</f>
        <v>0</v>
      </c>
      <c r="R46" s="183">
        <f>SUM(R43:R45)</f>
        <v>0</v>
      </c>
      <c r="S46" s="183">
        <f>SUM(S43:S45)</f>
        <v>0</v>
      </c>
      <c r="T46" s="273">
        <f t="shared" si="0"/>
        <v>0</v>
      </c>
      <c r="U46" s="183">
        <f t="shared" si="1"/>
        <v>0</v>
      </c>
      <c r="V46" s="183">
        <f t="shared" si="2"/>
        <v>0</v>
      </c>
      <c r="W46" s="183">
        <f t="shared" si="3"/>
        <v>0</v>
      </c>
      <c r="X46" s="183">
        <f t="shared" si="4"/>
        <v>0</v>
      </c>
      <c r="Y46" s="183">
        <f t="shared" ref="Y46:AH46" si="12">SUM(Y43:Y45)</f>
        <v>0</v>
      </c>
      <c r="Z46" s="183">
        <f t="shared" si="12"/>
        <v>0</v>
      </c>
      <c r="AA46" s="183">
        <f t="shared" si="12"/>
        <v>0</v>
      </c>
      <c r="AB46" s="183">
        <f t="shared" si="12"/>
        <v>0</v>
      </c>
      <c r="AC46" s="183">
        <f t="shared" si="12"/>
        <v>0</v>
      </c>
      <c r="AD46" s="183">
        <f t="shared" si="12"/>
        <v>0</v>
      </c>
      <c r="AE46" s="183">
        <f t="shared" si="12"/>
        <v>0</v>
      </c>
      <c r="AF46" s="183">
        <f t="shared" si="12"/>
        <v>0</v>
      </c>
      <c r="AG46" s="183">
        <f t="shared" si="12"/>
        <v>0</v>
      </c>
      <c r="AH46" s="183">
        <f t="shared" si="12"/>
        <v>0</v>
      </c>
    </row>
    <row r="47" spans="1:34">
      <c r="A47" s="168"/>
      <c r="B47" s="153" t="s">
        <v>192</v>
      </c>
      <c r="C47" s="181"/>
      <c r="D47" s="181"/>
      <c r="E47" s="181"/>
      <c r="F47" s="181"/>
      <c r="G47" s="181"/>
      <c r="H47" s="181"/>
      <c r="I47" s="153"/>
      <c r="J47" s="153"/>
      <c r="K47" s="153"/>
      <c r="L47" s="153"/>
      <c r="M47" s="153"/>
      <c r="N47" s="181"/>
      <c r="O47" s="153"/>
      <c r="P47" s="153"/>
      <c r="Q47" s="153"/>
      <c r="R47" s="153"/>
      <c r="S47" s="153"/>
      <c r="T47" s="232">
        <f t="shared" si="0"/>
        <v>0</v>
      </c>
      <c r="U47" s="181">
        <f t="shared" si="1"/>
        <v>0</v>
      </c>
      <c r="V47" s="181">
        <f t="shared" si="2"/>
        <v>0</v>
      </c>
      <c r="W47" s="181">
        <f t="shared" si="3"/>
        <v>0</v>
      </c>
      <c r="X47" s="181">
        <f t="shared" si="4"/>
        <v>0</v>
      </c>
      <c r="Y47" s="103"/>
      <c r="Z47" s="103"/>
      <c r="AA47" s="103"/>
      <c r="AB47" s="103"/>
      <c r="AC47" s="103"/>
      <c r="AD47" s="103"/>
      <c r="AE47" s="103"/>
      <c r="AF47" s="103"/>
      <c r="AG47" s="103"/>
      <c r="AH47" s="103"/>
    </row>
    <row r="48" spans="1:34">
      <c r="A48" s="168">
        <v>1</v>
      </c>
      <c r="B48" s="99"/>
      <c r="C48" s="168"/>
      <c r="D48" s="181"/>
      <c r="E48" s="181"/>
      <c r="F48" s="181"/>
      <c r="G48" s="181"/>
      <c r="H48" s="181"/>
      <c r="I48" s="99"/>
      <c r="J48" s="168"/>
      <c r="K48" s="168"/>
      <c r="L48" s="168"/>
      <c r="M48" s="181">
        <f>J48+K48+L48</f>
        <v>0</v>
      </c>
      <c r="N48" s="181"/>
      <c r="O48" s="99"/>
      <c r="P48" s="168"/>
      <c r="Q48" s="168"/>
      <c r="R48" s="168"/>
      <c r="S48" s="181">
        <f>P48+Q48+R48</f>
        <v>0</v>
      </c>
      <c r="T48" s="232">
        <f t="shared" si="0"/>
        <v>0</v>
      </c>
      <c r="U48" s="181">
        <f t="shared" si="1"/>
        <v>0</v>
      </c>
      <c r="V48" s="181">
        <f t="shared" si="2"/>
        <v>0</v>
      </c>
      <c r="W48" s="181">
        <f t="shared" si="3"/>
        <v>0</v>
      </c>
      <c r="X48" s="181">
        <f t="shared" si="4"/>
        <v>0</v>
      </c>
      <c r="Y48" s="99"/>
      <c r="Z48" s="168"/>
      <c r="AA48" s="168"/>
      <c r="AB48" s="168"/>
      <c r="AC48" s="181">
        <f>Z48+AA48+AB48</f>
        <v>0</v>
      </c>
      <c r="AD48" s="99"/>
      <c r="AE48" s="168"/>
      <c r="AF48" s="168"/>
      <c r="AG48" s="168"/>
      <c r="AH48" s="181">
        <f>AE48+AF48+AG48</f>
        <v>0</v>
      </c>
    </row>
    <row r="49" spans="1:34">
      <c r="A49" s="168">
        <v>2</v>
      </c>
      <c r="B49" s="99"/>
      <c r="C49" s="168"/>
      <c r="D49" s="181"/>
      <c r="E49" s="181"/>
      <c r="F49" s="181"/>
      <c r="G49" s="181"/>
      <c r="H49" s="181"/>
      <c r="I49" s="99"/>
      <c r="J49" s="168"/>
      <c r="K49" s="168"/>
      <c r="L49" s="168"/>
      <c r="M49" s="181">
        <f>J49+K49+L49</f>
        <v>0</v>
      </c>
      <c r="N49" s="181"/>
      <c r="O49" s="99"/>
      <c r="P49" s="168"/>
      <c r="Q49" s="168"/>
      <c r="R49" s="168"/>
      <c r="S49" s="181">
        <f>P49+Q49+R49</f>
        <v>0</v>
      </c>
      <c r="T49" s="232">
        <f t="shared" si="0"/>
        <v>0</v>
      </c>
      <c r="U49" s="181">
        <f t="shared" si="1"/>
        <v>0</v>
      </c>
      <c r="V49" s="181">
        <f t="shared" si="2"/>
        <v>0</v>
      </c>
      <c r="W49" s="181">
        <f t="shared" si="3"/>
        <v>0</v>
      </c>
      <c r="X49" s="181">
        <f t="shared" si="4"/>
        <v>0</v>
      </c>
      <c r="Y49" s="99"/>
      <c r="Z49" s="168"/>
      <c r="AA49" s="168"/>
      <c r="AB49" s="168"/>
      <c r="AC49" s="181">
        <f>Z49+AA49+AB49</f>
        <v>0</v>
      </c>
      <c r="AD49" s="99"/>
      <c r="AE49" s="168"/>
      <c r="AF49" s="168"/>
      <c r="AG49" s="168"/>
      <c r="AH49" s="181">
        <f>AE49+AF49+AG49</f>
        <v>0</v>
      </c>
    </row>
    <row r="50" spans="1:34">
      <c r="A50" s="168">
        <v>3</v>
      </c>
      <c r="B50" s="182"/>
      <c r="C50" s="168"/>
      <c r="D50" s="181"/>
      <c r="E50" s="181"/>
      <c r="F50" s="181"/>
      <c r="G50" s="181"/>
      <c r="H50" s="181"/>
      <c r="I50" s="99"/>
      <c r="J50" s="168"/>
      <c r="K50" s="168"/>
      <c r="L50" s="168"/>
      <c r="M50" s="181">
        <f>J50+K50+L50</f>
        <v>0</v>
      </c>
      <c r="N50" s="181"/>
      <c r="O50" s="99"/>
      <c r="P50" s="168"/>
      <c r="Q50" s="168"/>
      <c r="R50" s="168"/>
      <c r="S50" s="181">
        <f>P50+Q50+R50</f>
        <v>0</v>
      </c>
      <c r="T50" s="232">
        <f t="shared" si="0"/>
        <v>0</v>
      </c>
      <c r="U50" s="181">
        <f t="shared" si="1"/>
        <v>0</v>
      </c>
      <c r="V50" s="181">
        <f t="shared" si="2"/>
        <v>0</v>
      </c>
      <c r="W50" s="181">
        <f t="shared" si="3"/>
        <v>0</v>
      </c>
      <c r="X50" s="181">
        <f t="shared" si="4"/>
        <v>0</v>
      </c>
      <c r="Y50" s="99"/>
      <c r="Z50" s="168"/>
      <c r="AA50" s="168"/>
      <c r="AB50" s="168"/>
      <c r="AC50" s="181">
        <f>Z50+AA50+AB50</f>
        <v>0</v>
      </c>
      <c r="AD50" s="99"/>
      <c r="AE50" s="168"/>
      <c r="AF50" s="168"/>
      <c r="AG50" s="168"/>
      <c r="AH50" s="181">
        <f>AE50+AF50+AG50</f>
        <v>0</v>
      </c>
    </row>
    <row r="51" spans="1:34" ht="27">
      <c r="A51" s="168"/>
      <c r="B51" s="186" t="s">
        <v>193</v>
      </c>
      <c r="C51" s="183" t="s">
        <v>1</v>
      </c>
      <c r="D51" s="183" t="s">
        <v>1</v>
      </c>
      <c r="E51" s="183" t="s">
        <v>1</v>
      </c>
      <c r="F51" s="183" t="s">
        <v>1</v>
      </c>
      <c r="G51" s="183" t="s">
        <v>1</v>
      </c>
      <c r="H51" s="183" t="s">
        <v>1</v>
      </c>
      <c r="I51" s="181">
        <f>SUM(I48:I50)</f>
        <v>0</v>
      </c>
      <c r="J51" s="181">
        <f>SUM(J48:J50)</f>
        <v>0</v>
      </c>
      <c r="K51" s="181">
        <f>SUM(K48:K50)</f>
        <v>0</v>
      </c>
      <c r="L51" s="181">
        <f>SUM(L48:L50)</f>
        <v>0</v>
      </c>
      <c r="M51" s="181">
        <f>SUM(M48:M50)</f>
        <v>0</v>
      </c>
      <c r="N51" s="183" t="s">
        <v>1</v>
      </c>
      <c r="O51" s="181">
        <f>SUM(O48:O50)</f>
        <v>0</v>
      </c>
      <c r="P51" s="181">
        <f>SUM(P48:P50)</f>
        <v>0</v>
      </c>
      <c r="Q51" s="181">
        <f>SUM(Q48:Q50)</f>
        <v>0</v>
      </c>
      <c r="R51" s="181">
        <f>SUM(R48:R50)</f>
        <v>0</v>
      </c>
      <c r="S51" s="181">
        <f>SUM(S48:S50)</f>
        <v>0</v>
      </c>
      <c r="T51" s="232">
        <f t="shared" si="0"/>
        <v>0</v>
      </c>
      <c r="U51" s="181">
        <f t="shared" si="1"/>
        <v>0</v>
      </c>
      <c r="V51" s="181">
        <f t="shared" si="2"/>
        <v>0</v>
      </c>
      <c r="W51" s="181">
        <f t="shared" si="3"/>
        <v>0</v>
      </c>
      <c r="X51" s="181">
        <f t="shared" si="4"/>
        <v>0</v>
      </c>
      <c r="Y51" s="181">
        <f t="shared" ref="Y51:AH51" si="13">SUM(Y48:Y50)</f>
        <v>0</v>
      </c>
      <c r="Z51" s="181">
        <f t="shared" si="13"/>
        <v>0</v>
      </c>
      <c r="AA51" s="181">
        <f t="shared" si="13"/>
        <v>0</v>
      </c>
      <c r="AB51" s="181">
        <f t="shared" si="13"/>
        <v>0</v>
      </c>
      <c r="AC51" s="181">
        <f t="shared" si="13"/>
        <v>0</v>
      </c>
      <c r="AD51" s="181">
        <f t="shared" si="13"/>
        <v>0</v>
      </c>
      <c r="AE51" s="181">
        <f t="shared" si="13"/>
        <v>0</v>
      </c>
      <c r="AF51" s="181">
        <f t="shared" si="13"/>
        <v>0</v>
      </c>
      <c r="AG51" s="181">
        <f t="shared" si="13"/>
        <v>0</v>
      </c>
      <c r="AH51" s="181">
        <f t="shared" si="13"/>
        <v>0</v>
      </c>
    </row>
    <row r="52" spans="1:34" s="184" customFormat="1" ht="27">
      <c r="A52" s="179"/>
      <c r="B52" s="187" t="s">
        <v>198</v>
      </c>
      <c r="C52" s="183" t="s">
        <v>1</v>
      </c>
      <c r="D52" s="183" t="s">
        <v>1</v>
      </c>
      <c r="E52" s="183" t="s">
        <v>1</v>
      </c>
      <c r="F52" s="183" t="s">
        <v>1</v>
      </c>
      <c r="G52" s="183" t="s">
        <v>1</v>
      </c>
      <c r="H52" s="183" t="s">
        <v>1</v>
      </c>
      <c r="I52" s="183">
        <f>I46+I51</f>
        <v>0</v>
      </c>
      <c r="J52" s="183">
        <f>J46+J51</f>
        <v>0</v>
      </c>
      <c r="K52" s="183">
        <f>K46+K51</f>
        <v>0</v>
      </c>
      <c r="L52" s="183">
        <f>L46+L51</f>
        <v>0</v>
      </c>
      <c r="M52" s="183">
        <f>M46+M51</f>
        <v>0</v>
      </c>
      <c r="N52" s="183" t="s">
        <v>1</v>
      </c>
      <c r="O52" s="183">
        <f>O46+O51</f>
        <v>0</v>
      </c>
      <c r="P52" s="183">
        <f>P46+P51</f>
        <v>0</v>
      </c>
      <c r="Q52" s="183">
        <f>Q46+Q51</f>
        <v>0</v>
      </c>
      <c r="R52" s="183">
        <f>R46+R51</f>
        <v>0</v>
      </c>
      <c r="S52" s="183">
        <f t="shared" ref="S52:X52" si="14">S46+S51</f>
        <v>0</v>
      </c>
      <c r="T52" s="183">
        <f t="shared" si="14"/>
        <v>0</v>
      </c>
      <c r="U52" s="183">
        <f t="shared" si="14"/>
        <v>0</v>
      </c>
      <c r="V52" s="183">
        <f t="shared" si="14"/>
        <v>0</v>
      </c>
      <c r="W52" s="183">
        <f t="shared" si="14"/>
        <v>0</v>
      </c>
      <c r="X52" s="183">
        <f t="shared" si="14"/>
        <v>0</v>
      </c>
      <c r="Y52" s="183">
        <f t="shared" ref="Y52:AH52" si="15">Y46+Y51</f>
        <v>0</v>
      </c>
      <c r="Z52" s="183">
        <f t="shared" si="15"/>
        <v>0</v>
      </c>
      <c r="AA52" s="183">
        <f t="shared" si="15"/>
        <v>0</v>
      </c>
      <c r="AB52" s="183">
        <f t="shared" si="15"/>
        <v>0</v>
      </c>
      <c r="AC52" s="183">
        <f t="shared" si="15"/>
        <v>0</v>
      </c>
      <c r="AD52" s="183">
        <f t="shared" si="15"/>
        <v>0</v>
      </c>
      <c r="AE52" s="183">
        <f t="shared" si="15"/>
        <v>0</v>
      </c>
      <c r="AF52" s="183">
        <f t="shared" si="15"/>
        <v>0</v>
      </c>
      <c r="AG52" s="183">
        <f t="shared" si="15"/>
        <v>0</v>
      </c>
      <c r="AH52" s="183">
        <f t="shared" si="15"/>
        <v>0</v>
      </c>
    </row>
    <row r="53" spans="1:34">
      <c r="A53" s="168"/>
      <c r="B53" s="182"/>
      <c r="C53" s="181"/>
      <c r="D53" s="181"/>
      <c r="E53" s="181"/>
      <c r="F53" s="181"/>
      <c r="G53" s="181"/>
      <c r="H53" s="181"/>
      <c r="I53" s="182"/>
      <c r="J53" s="182"/>
      <c r="K53" s="182"/>
      <c r="L53" s="182"/>
      <c r="M53" s="182"/>
      <c r="N53" s="181"/>
      <c r="O53" s="182"/>
      <c r="P53" s="182"/>
      <c r="Q53" s="182"/>
      <c r="R53" s="182"/>
      <c r="S53" s="182"/>
      <c r="T53" s="232"/>
      <c r="U53" s="181"/>
      <c r="V53" s="181"/>
      <c r="W53" s="181"/>
      <c r="X53" s="181"/>
      <c r="Y53" s="103"/>
      <c r="Z53" s="103"/>
      <c r="AA53" s="103"/>
      <c r="AB53" s="103"/>
      <c r="AC53" s="103"/>
      <c r="AD53" s="103"/>
      <c r="AE53" s="103"/>
      <c r="AF53" s="103"/>
      <c r="AG53" s="103"/>
      <c r="AH53" s="103"/>
    </row>
    <row r="54" spans="1:34">
      <c r="A54" s="168"/>
      <c r="B54" s="99"/>
      <c r="C54" s="181"/>
      <c r="D54" s="181"/>
      <c r="E54" s="181"/>
      <c r="F54" s="181"/>
      <c r="G54" s="181"/>
      <c r="H54" s="181"/>
      <c r="I54" s="99"/>
      <c r="J54" s="99"/>
      <c r="K54" s="99"/>
      <c r="L54" s="99"/>
      <c r="M54" s="99"/>
      <c r="N54" s="181"/>
      <c r="O54" s="99"/>
      <c r="P54" s="99"/>
      <c r="Q54" s="99"/>
      <c r="R54" s="99"/>
      <c r="S54" s="99"/>
      <c r="T54" s="232"/>
      <c r="U54" s="181"/>
      <c r="V54" s="181"/>
      <c r="W54" s="181"/>
      <c r="X54" s="181"/>
      <c r="Y54" s="103"/>
      <c r="Z54" s="103"/>
      <c r="AA54" s="103"/>
      <c r="AB54" s="103"/>
      <c r="AC54" s="103"/>
      <c r="AD54" s="103"/>
      <c r="AE54" s="103"/>
      <c r="AF54" s="103"/>
      <c r="AG54" s="103"/>
      <c r="AH54" s="103"/>
    </row>
    <row r="55" spans="1:34" ht="54">
      <c r="A55" s="179" t="s">
        <v>3</v>
      </c>
      <c r="B55" s="180" t="s">
        <v>394</v>
      </c>
      <c r="C55" s="181"/>
      <c r="D55" s="181"/>
      <c r="E55" s="181"/>
      <c r="F55" s="181"/>
      <c r="G55" s="181"/>
      <c r="H55" s="181"/>
      <c r="I55" s="180"/>
      <c r="J55" s="180"/>
      <c r="K55" s="180"/>
      <c r="L55" s="180"/>
      <c r="M55" s="180"/>
      <c r="N55" s="181"/>
      <c r="O55" s="180"/>
      <c r="P55" s="180"/>
      <c r="Q55" s="180"/>
      <c r="R55" s="180"/>
      <c r="S55" s="180"/>
      <c r="T55" s="232"/>
      <c r="U55" s="181"/>
      <c r="V55" s="181"/>
      <c r="W55" s="181"/>
      <c r="X55" s="181"/>
      <c r="Y55" s="103"/>
      <c r="Z55" s="103"/>
      <c r="AA55" s="103"/>
      <c r="AB55" s="103"/>
      <c r="AC55" s="103"/>
      <c r="AD55" s="103"/>
      <c r="AE55" s="103"/>
      <c r="AF55" s="103"/>
      <c r="AG55" s="103"/>
      <c r="AH55" s="103"/>
    </row>
    <row r="56" spans="1:34">
      <c r="A56" s="168"/>
      <c r="B56" s="153" t="s">
        <v>125</v>
      </c>
      <c r="C56" s="181"/>
      <c r="D56" s="181"/>
      <c r="E56" s="181"/>
      <c r="F56" s="181"/>
      <c r="G56" s="181"/>
      <c r="H56" s="181"/>
      <c r="I56" s="153"/>
      <c r="J56" s="153"/>
      <c r="K56" s="153"/>
      <c r="L56" s="153"/>
      <c r="M56" s="153"/>
      <c r="N56" s="181"/>
      <c r="O56" s="153"/>
      <c r="P56" s="153"/>
      <c r="Q56" s="153"/>
      <c r="R56" s="153"/>
      <c r="S56" s="153"/>
      <c r="T56" s="232"/>
      <c r="U56" s="181"/>
      <c r="V56" s="181"/>
      <c r="W56" s="181"/>
      <c r="X56" s="181"/>
      <c r="Y56" s="103"/>
      <c r="Z56" s="103"/>
      <c r="AA56" s="103"/>
      <c r="AB56" s="103"/>
      <c r="AC56" s="103"/>
      <c r="AD56" s="103"/>
      <c r="AE56" s="103"/>
      <c r="AF56" s="103"/>
      <c r="AG56" s="103"/>
      <c r="AH56" s="103"/>
    </row>
    <row r="57" spans="1:34">
      <c r="A57" s="168">
        <v>1</v>
      </c>
      <c r="B57" s="99"/>
      <c r="C57" s="168"/>
      <c r="D57" s="181" t="s">
        <v>1</v>
      </c>
      <c r="E57" s="181"/>
      <c r="F57" s="181"/>
      <c r="G57" s="181" t="s">
        <v>1</v>
      </c>
      <c r="H57" s="181"/>
      <c r="I57" s="99"/>
      <c r="J57" s="168"/>
      <c r="K57" s="168"/>
      <c r="L57" s="168"/>
      <c r="M57" s="181">
        <f>J57+K57+L57</f>
        <v>0</v>
      </c>
      <c r="N57" s="181"/>
      <c r="O57" s="99"/>
      <c r="P57" s="168"/>
      <c r="Q57" s="168"/>
      <c r="R57" s="168"/>
      <c r="S57" s="181">
        <f>P57+Q57+R57</f>
        <v>0</v>
      </c>
      <c r="T57" s="232">
        <f t="shared" si="0"/>
        <v>0</v>
      </c>
      <c r="U57" s="181">
        <f t="shared" si="1"/>
        <v>0</v>
      </c>
      <c r="V57" s="181">
        <f t="shared" si="2"/>
        <v>0</v>
      </c>
      <c r="W57" s="181">
        <f t="shared" si="3"/>
        <v>0</v>
      </c>
      <c r="X57" s="181">
        <f t="shared" si="4"/>
        <v>0</v>
      </c>
      <c r="Y57" s="99"/>
      <c r="Z57" s="168"/>
      <c r="AA57" s="168"/>
      <c r="AB57" s="168"/>
      <c r="AC57" s="181">
        <f>Z57+AA57+AB57</f>
        <v>0</v>
      </c>
      <c r="AD57" s="99"/>
      <c r="AE57" s="168"/>
      <c r="AF57" s="168"/>
      <c r="AG57" s="168"/>
      <c r="AH57" s="181">
        <f>AE57+AF57+AG57</f>
        <v>0</v>
      </c>
    </row>
    <row r="58" spans="1:34">
      <c r="A58" s="168">
        <v>2</v>
      </c>
      <c r="B58" s="99"/>
      <c r="C58" s="168"/>
      <c r="D58" s="181" t="s">
        <v>1</v>
      </c>
      <c r="E58" s="181"/>
      <c r="F58" s="181"/>
      <c r="G58" s="181" t="s">
        <v>1</v>
      </c>
      <c r="H58" s="181"/>
      <c r="I58" s="99"/>
      <c r="J58" s="168"/>
      <c r="K58" s="168"/>
      <c r="L58" s="168"/>
      <c r="M58" s="181">
        <f>J58+K58+L58</f>
        <v>0</v>
      </c>
      <c r="N58" s="181"/>
      <c r="O58" s="99"/>
      <c r="P58" s="168"/>
      <c r="Q58" s="168"/>
      <c r="R58" s="168"/>
      <c r="S58" s="181">
        <f>P58+Q58+R58</f>
        <v>0</v>
      </c>
      <c r="T58" s="232">
        <f t="shared" si="0"/>
        <v>0</v>
      </c>
      <c r="U58" s="181">
        <f t="shared" si="1"/>
        <v>0</v>
      </c>
      <c r="V58" s="181">
        <f t="shared" si="2"/>
        <v>0</v>
      </c>
      <c r="W58" s="181">
        <f t="shared" si="3"/>
        <v>0</v>
      </c>
      <c r="X58" s="181">
        <f t="shared" si="4"/>
        <v>0</v>
      </c>
      <c r="Y58" s="99"/>
      <c r="Z58" s="168"/>
      <c r="AA58" s="168"/>
      <c r="AB58" s="168"/>
      <c r="AC58" s="181">
        <f>Z58+AA58+AB58</f>
        <v>0</v>
      </c>
      <c r="AD58" s="99"/>
      <c r="AE58" s="168"/>
      <c r="AF58" s="168"/>
      <c r="AG58" s="168"/>
      <c r="AH58" s="181">
        <f>AE58+AF58+AG58</f>
        <v>0</v>
      </c>
    </row>
    <row r="59" spans="1:34">
      <c r="A59" s="168">
        <v>3</v>
      </c>
      <c r="B59" s="99"/>
      <c r="C59" s="168"/>
      <c r="D59" s="181" t="s">
        <v>1</v>
      </c>
      <c r="E59" s="181"/>
      <c r="F59" s="181"/>
      <c r="G59" s="181" t="s">
        <v>1</v>
      </c>
      <c r="H59" s="181"/>
      <c r="I59" s="99"/>
      <c r="J59" s="168"/>
      <c r="K59" s="168"/>
      <c r="L59" s="168"/>
      <c r="M59" s="181">
        <f>J59+K59+L59</f>
        <v>0</v>
      </c>
      <c r="N59" s="181"/>
      <c r="O59" s="99"/>
      <c r="P59" s="168"/>
      <c r="Q59" s="168"/>
      <c r="R59" s="168"/>
      <c r="S59" s="181">
        <f>P59+Q59+R59</f>
        <v>0</v>
      </c>
      <c r="T59" s="232">
        <f t="shared" si="0"/>
        <v>0</v>
      </c>
      <c r="U59" s="181">
        <f t="shared" si="1"/>
        <v>0</v>
      </c>
      <c r="V59" s="181">
        <f t="shared" si="2"/>
        <v>0</v>
      </c>
      <c r="W59" s="181">
        <f t="shared" si="3"/>
        <v>0</v>
      </c>
      <c r="X59" s="181">
        <f t="shared" si="4"/>
        <v>0</v>
      </c>
      <c r="Y59" s="99"/>
      <c r="Z59" s="168"/>
      <c r="AA59" s="168"/>
      <c r="AB59" s="168"/>
      <c r="AC59" s="181">
        <f>Z59+AA59+AB59</f>
        <v>0</v>
      </c>
      <c r="AD59" s="99"/>
      <c r="AE59" s="168"/>
      <c r="AF59" s="168"/>
      <c r="AG59" s="168"/>
      <c r="AH59" s="181">
        <f>AE59+AF59+AG59</f>
        <v>0</v>
      </c>
    </row>
    <row r="60" spans="1:34" s="184" customFormat="1" ht="14.25">
      <c r="A60" s="179"/>
      <c r="B60" s="182" t="s">
        <v>112</v>
      </c>
      <c r="C60" s="183" t="s">
        <v>1</v>
      </c>
      <c r="D60" s="183" t="s">
        <v>1</v>
      </c>
      <c r="E60" s="183" t="s">
        <v>1</v>
      </c>
      <c r="F60" s="183" t="s">
        <v>1</v>
      </c>
      <c r="G60" s="183" t="s">
        <v>1</v>
      </c>
      <c r="H60" s="183" t="s">
        <v>1</v>
      </c>
      <c r="I60" s="183">
        <f>SUM(I57:I59)</f>
        <v>0</v>
      </c>
      <c r="J60" s="183">
        <f>SUM(J57:J59)</f>
        <v>0</v>
      </c>
      <c r="K60" s="183">
        <f>SUM(K57:K59)</f>
        <v>0</v>
      </c>
      <c r="L60" s="183">
        <f>SUM(L57:L59)</f>
        <v>0</v>
      </c>
      <c r="M60" s="183">
        <f>SUM(M57:M59)</f>
        <v>0</v>
      </c>
      <c r="N60" s="183" t="s">
        <v>1</v>
      </c>
      <c r="O60" s="183">
        <f>SUM(O57:O59)</f>
        <v>0</v>
      </c>
      <c r="P60" s="183">
        <f>SUM(P57:P59)</f>
        <v>0</v>
      </c>
      <c r="Q60" s="183">
        <f>SUM(Q57:Q59)</f>
        <v>0</v>
      </c>
      <c r="R60" s="183">
        <f>SUM(R57:R59)</f>
        <v>0</v>
      </c>
      <c r="S60" s="183">
        <f>SUM(S57:S59)</f>
        <v>0</v>
      </c>
      <c r="T60" s="232">
        <f t="shared" si="0"/>
        <v>0</v>
      </c>
      <c r="U60" s="181">
        <f t="shared" si="1"/>
        <v>0</v>
      </c>
      <c r="V60" s="181">
        <f t="shared" si="2"/>
        <v>0</v>
      </c>
      <c r="W60" s="181">
        <f t="shared" si="3"/>
        <v>0</v>
      </c>
      <c r="X60" s="181">
        <f t="shared" si="4"/>
        <v>0</v>
      </c>
      <c r="Y60" s="183">
        <f t="shared" ref="Y60:AH60" si="16">SUM(Y57:Y59)</f>
        <v>0</v>
      </c>
      <c r="Z60" s="183">
        <f t="shared" si="16"/>
        <v>0</v>
      </c>
      <c r="AA60" s="183">
        <f t="shared" si="16"/>
        <v>0</v>
      </c>
      <c r="AB60" s="183">
        <f t="shared" si="16"/>
        <v>0</v>
      </c>
      <c r="AC60" s="183">
        <f t="shared" si="16"/>
        <v>0</v>
      </c>
      <c r="AD60" s="183">
        <f t="shared" si="16"/>
        <v>0</v>
      </c>
      <c r="AE60" s="183">
        <f t="shared" si="16"/>
        <v>0</v>
      </c>
      <c r="AF60" s="183">
        <f t="shared" si="16"/>
        <v>0</v>
      </c>
      <c r="AG60" s="183">
        <f t="shared" si="16"/>
        <v>0</v>
      </c>
      <c r="AH60" s="183">
        <f t="shared" si="16"/>
        <v>0</v>
      </c>
    </row>
    <row r="61" spans="1:34">
      <c r="A61" s="168"/>
      <c r="B61" s="99"/>
      <c r="C61" s="181"/>
      <c r="D61" s="181"/>
      <c r="E61" s="181"/>
      <c r="F61" s="181"/>
      <c r="G61" s="181"/>
      <c r="H61" s="181"/>
      <c r="I61" s="99"/>
      <c r="J61" s="181"/>
      <c r="K61" s="181"/>
      <c r="L61" s="181"/>
      <c r="M61" s="181"/>
      <c r="N61" s="181"/>
      <c r="O61" s="99"/>
      <c r="P61" s="181"/>
      <c r="Q61" s="181"/>
      <c r="R61" s="181"/>
      <c r="S61" s="99"/>
      <c r="T61" s="232"/>
      <c r="U61" s="181"/>
      <c r="V61" s="181"/>
      <c r="W61" s="181"/>
      <c r="X61" s="181"/>
      <c r="Y61" s="181"/>
      <c r="Z61" s="181"/>
      <c r="AA61" s="181"/>
      <c r="AB61" s="181"/>
      <c r="AC61" s="181"/>
      <c r="AD61" s="181"/>
      <c r="AE61" s="181"/>
      <c r="AF61" s="181"/>
      <c r="AG61" s="181"/>
      <c r="AH61" s="181"/>
    </row>
    <row r="62" spans="1:34" s="485" customFormat="1" ht="34.5">
      <c r="A62" s="483"/>
      <c r="B62" s="484" t="s">
        <v>199</v>
      </c>
      <c r="C62" s="273" t="s">
        <v>1</v>
      </c>
      <c r="D62" s="273" t="s">
        <v>1</v>
      </c>
      <c r="E62" s="273" t="s">
        <v>1</v>
      </c>
      <c r="F62" s="273" t="s">
        <v>1</v>
      </c>
      <c r="G62" s="273" t="s">
        <v>1</v>
      </c>
      <c r="H62" s="273" t="s">
        <v>1</v>
      </c>
      <c r="I62" s="273">
        <f>+I13+I22+I37+I52+I60</f>
        <v>0</v>
      </c>
      <c r="J62" s="273">
        <f t="shared" ref="J62:AH62" si="17">+J13+J22+J37+J52+J60</f>
        <v>0</v>
      </c>
      <c r="K62" s="273">
        <f t="shared" si="17"/>
        <v>0</v>
      </c>
      <c r="L62" s="273">
        <f t="shared" si="17"/>
        <v>0</v>
      </c>
      <c r="M62" s="273">
        <f t="shared" si="17"/>
        <v>0</v>
      </c>
      <c r="N62" s="273"/>
      <c r="O62" s="273">
        <f t="shared" si="17"/>
        <v>0</v>
      </c>
      <c r="P62" s="273">
        <f t="shared" si="17"/>
        <v>0</v>
      </c>
      <c r="Q62" s="273">
        <f t="shared" si="17"/>
        <v>0</v>
      </c>
      <c r="R62" s="273">
        <f t="shared" si="17"/>
        <v>0</v>
      </c>
      <c r="S62" s="273">
        <f t="shared" si="17"/>
        <v>0</v>
      </c>
      <c r="T62" s="273">
        <f t="shared" si="17"/>
        <v>0</v>
      </c>
      <c r="U62" s="273">
        <f t="shared" si="17"/>
        <v>0</v>
      </c>
      <c r="V62" s="273">
        <f t="shared" si="17"/>
        <v>0</v>
      </c>
      <c r="W62" s="273">
        <f t="shared" si="17"/>
        <v>0</v>
      </c>
      <c r="X62" s="273">
        <f t="shared" si="17"/>
        <v>0</v>
      </c>
      <c r="Y62" s="273">
        <f t="shared" si="17"/>
        <v>0</v>
      </c>
      <c r="Z62" s="273">
        <f t="shared" si="17"/>
        <v>0</v>
      </c>
      <c r="AA62" s="273">
        <f t="shared" si="17"/>
        <v>0</v>
      </c>
      <c r="AB62" s="273">
        <f t="shared" si="17"/>
        <v>0</v>
      </c>
      <c r="AC62" s="273">
        <f t="shared" si="17"/>
        <v>0</v>
      </c>
      <c r="AD62" s="273">
        <f t="shared" si="17"/>
        <v>0</v>
      </c>
      <c r="AE62" s="273">
        <f t="shared" si="17"/>
        <v>0</v>
      </c>
      <c r="AF62" s="273">
        <f t="shared" si="17"/>
        <v>0</v>
      </c>
      <c r="AG62" s="273">
        <f t="shared" si="17"/>
        <v>0</v>
      </c>
      <c r="AH62" s="273">
        <f t="shared" si="17"/>
        <v>0</v>
      </c>
    </row>
    <row r="63" spans="1:34" s="14" customFormat="1" ht="12.75">
      <c r="A63" s="38"/>
      <c r="B63" s="188"/>
      <c r="C63" s="189"/>
      <c r="D63" s="38"/>
      <c r="E63" s="38"/>
      <c r="F63" s="38"/>
      <c r="G63" s="38"/>
      <c r="H63" s="38"/>
      <c r="I63" s="188"/>
      <c r="J63" s="38"/>
      <c r="K63" s="38"/>
      <c r="L63" s="38"/>
      <c r="M63" s="38"/>
      <c r="N63" s="38"/>
      <c r="O63" s="188"/>
      <c r="P63" s="38" t="s">
        <v>0</v>
      </c>
      <c r="Q63" s="38"/>
      <c r="R63" s="38"/>
      <c r="S63" s="188"/>
      <c r="T63" s="209" t="s">
        <v>0</v>
      </c>
      <c r="U63" s="188"/>
      <c r="V63" s="38" t="s">
        <v>0</v>
      </c>
    </row>
    <row r="65" spans="2:20">
      <c r="B65" s="5" t="s">
        <v>195</v>
      </c>
      <c r="T65" s="5"/>
    </row>
    <row r="66" spans="2:20" ht="27.75" customHeight="1">
      <c r="B66" s="151" t="s">
        <v>390</v>
      </c>
      <c r="C66" s="151"/>
      <c r="D66" s="235"/>
      <c r="E66" s="235"/>
      <c r="F66" s="235"/>
      <c r="G66" s="235"/>
      <c r="T66" s="5"/>
    </row>
    <row r="67" spans="2:20" ht="37.5" customHeight="1">
      <c r="B67" s="716" t="s">
        <v>389</v>
      </c>
      <c r="C67" s="717"/>
      <c r="D67" s="717"/>
      <c r="E67" s="717"/>
      <c r="F67" s="717"/>
      <c r="G67" s="717"/>
      <c r="H67" s="717"/>
      <c r="I67" s="717"/>
      <c r="T67" s="5"/>
    </row>
    <row r="68" spans="2:20" ht="29.25" customHeight="1">
      <c r="B68" s="497" t="s">
        <v>411</v>
      </c>
      <c r="C68" s="235"/>
      <c r="D68" s="235"/>
      <c r="E68" s="235"/>
      <c r="F68" s="235"/>
      <c r="G68" s="235"/>
      <c r="T68" s="5"/>
    </row>
  </sheetData>
  <mergeCells count="6">
    <mergeCell ref="B67:I67"/>
    <mergeCell ref="H4:M4"/>
    <mergeCell ref="N4:S4"/>
    <mergeCell ref="T4:X4"/>
    <mergeCell ref="AD4:AH4"/>
    <mergeCell ref="Y4:AC4"/>
  </mergeCells>
  <phoneticPr fontId="2" type="noConversion"/>
  <pageMargins left="0.17" right="0.16" top="0.22" bottom="0.19" header="0.17" footer="0.18"/>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AI36"/>
  <sheetViews>
    <sheetView workbookViewId="0">
      <selection activeCell="D13" sqref="D13"/>
    </sheetView>
  </sheetViews>
  <sheetFormatPr defaultRowHeight="13.5"/>
  <cols>
    <col min="1" max="1" width="3.5703125" style="4" customWidth="1"/>
    <col min="2" max="2" width="26.85546875" style="5" customWidth="1"/>
    <col min="3" max="3" width="18.140625" style="5" customWidth="1"/>
    <col min="4" max="5" width="13" style="5" customWidth="1"/>
    <col min="6" max="6" width="6.5703125" style="5" customWidth="1"/>
    <col min="7" max="7" width="10.5703125" style="5" customWidth="1"/>
    <col min="8" max="8" width="12.140625" style="5" customWidth="1"/>
    <col min="9" max="9" width="8.140625" style="5" customWidth="1"/>
    <col min="10" max="10" width="13" style="5" customWidth="1"/>
    <col min="11" max="11" width="10.5703125" style="5" customWidth="1"/>
    <col min="12" max="12" width="10.140625" style="5" customWidth="1"/>
    <col min="13" max="14" width="11.140625" style="5" customWidth="1"/>
    <col min="15" max="15" width="8.28515625" style="5" customWidth="1"/>
    <col min="16" max="16" width="13.140625" style="5" customWidth="1"/>
    <col min="17" max="17" width="9.28515625" style="5" customWidth="1"/>
    <col min="18" max="18" width="10.140625" style="5" customWidth="1"/>
    <col min="19" max="19" width="13.140625" style="5" customWidth="1"/>
    <col min="20" max="20" width="9.85546875" style="5" customWidth="1"/>
    <col min="21" max="21" width="9.28515625" style="5" customWidth="1"/>
    <col min="22" max="22" width="9.85546875" style="5" customWidth="1"/>
    <col min="23" max="25" width="9.140625" style="5"/>
    <col min="26" max="26" width="10" style="5" customWidth="1"/>
    <col min="27" max="28" width="9.140625" style="5"/>
    <col min="29" max="29" width="9.5703125" style="5" customWidth="1"/>
    <col min="30" max="30" width="9.140625" style="5"/>
    <col min="31" max="33" width="12.7109375" style="5" customWidth="1"/>
    <col min="34" max="34" width="9.28515625" style="5" customWidth="1"/>
    <col min="35" max="16384" width="9.140625" style="5"/>
  </cols>
  <sheetData>
    <row r="1" spans="1:35" ht="16.5">
      <c r="A1" s="28"/>
      <c r="B1" s="171" t="s">
        <v>183</v>
      </c>
      <c r="C1" s="29"/>
      <c r="D1" s="29"/>
      <c r="E1" s="29"/>
      <c r="F1" s="29"/>
      <c r="G1" s="29"/>
      <c r="H1" s="29"/>
      <c r="I1" s="29"/>
      <c r="J1" s="29"/>
      <c r="K1" s="3"/>
      <c r="L1" s="239"/>
      <c r="M1" s="130" t="s">
        <v>200</v>
      </c>
      <c r="N1" s="130"/>
      <c r="O1" s="150"/>
      <c r="P1" s="20"/>
      <c r="Q1" s="239"/>
      <c r="R1" s="130"/>
      <c r="S1" s="150"/>
      <c r="T1" s="20"/>
      <c r="U1" s="150"/>
      <c r="V1" s="20"/>
      <c r="W1" s="150"/>
      <c r="X1" s="20"/>
      <c r="Y1" s="150"/>
      <c r="Z1" s="20"/>
      <c r="AA1" s="3"/>
      <c r="AB1" s="150"/>
      <c r="AC1" s="150"/>
      <c r="AD1" s="150"/>
      <c r="AE1" s="150"/>
      <c r="AF1" s="150"/>
      <c r="AG1" s="150"/>
      <c r="AH1" s="150"/>
      <c r="AI1" s="150"/>
    </row>
    <row r="2" spans="1:35" ht="16.5" customHeight="1" thickBot="1">
      <c r="A2" s="28"/>
      <c r="B2" s="21"/>
      <c r="C2" s="147"/>
      <c r="D2" s="147"/>
      <c r="E2" s="147"/>
      <c r="F2" s="147"/>
      <c r="G2" s="147"/>
      <c r="H2" s="147"/>
      <c r="I2" s="21"/>
      <c r="J2" s="147"/>
      <c r="K2" s="148"/>
      <c r="M2" s="340" t="s">
        <v>27</v>
      </c>
      <c r="N2" s="145"/>
      <c r="O2" s="145"/>
      <c r="P2" s="173"/>
      <c r="Q2" s="674"/>
      <c r="R2" s="674"/>
      <c r="S2" s="674"/>
      <c r="T2" s="145"/>
      <c r="U2" s="145"/>
      <c r="V2" s="145"/>
      <c r="W2" s="145"/>
      <c r="X2" s="145"/>
      <c r="Y2" s="145"/>
      <c r="Z2" s="145"/>
      <c r="AA2" s="145"/>
      <c r="AB2" s="150"/>
      <c r="AC2" s="150"/>
      <c r="AD2" s="150"/>
      <c r="AE2" s="150"/>
      <c r="AF2" s="150"/>
      <c r="AG2" s="150"/>
      <c r="AH2" s="150"/>
      <c r="AI2" s="150"/>
    </row>
    <row r="3" spans="1:35" s="151" customFormat="1" ht="25.5" customHeight="1">
      <c r="A3" s="28"/>
      <c r="B3" s="341" t="s">
        <v>28</v>
      </c>
      <c r="C3" s="131"/>
      <c r="D3" s="131"/>
      <c r="E3" s="131"/>
      <c r="F3" s="131"/>
      <c r="G3" s="131"/>
      <c r="H3" s="29"/>
      <c r="I3" s="149"/>
      <c r="J3" s="29"/>
      <c r="K3" s="29"/>
      <c r="L3" s="29"/>
      <c r="M3" s="38" t="s">
        <v>181</v>
      </c>
      <c r="N3" s="38"/>
      <c r="O3" s="32"/>
      <c r="P3" s="150"/>
      <c r="Q3" s="29"/>
      <c r="R3" s="38"/>
      <c r="S3" s="32"/>
      <c r="T3" s="150"/>
      <c r="U3" s="32"/>
      <c r="V3" s="150"/>
      <c r="W3" s="32"/>
      <c r="X3" s="150"/>
      <c r="Y3" s="32"/>
      <c r="Z3" s="150"/>
      <c r="AA3" s="150"/>
      <c r="AB3" s="150"/>
      <c r="AC3" s="150"/>
      <c r="AD3" s="150"/>
      <c r="AE3" s="150"/>
      <c r="AF3" s="150"/>
      <c r="AG3" s="150"/>
      <c r="AH3" s="150"/>
    </row>
    <row r="4" spans="1:35" s="151" customFormat="1" ht="13.7" customHeight="1">
      <c r="A4" s="174"/>
      <c r="B4" s="175"/>
      <c r="C4" s="176"/>
      <c r="D4" s="177"/>
      <c r="E4" s="177"/>
      <c r="F4" s="177"/>
      <c r="G4" s="177"/>
      <c r="H4" s="177"/>
      <c r="I4" s="267" t="s">
        <v>326</v>
      </c>
      <c r="J4" s="177"/>
      <c r="K4" s="177"/>
      <c r="L4" s="177"/>
      <c r="M4" s="177"/>
      <c r="N4" s="176"/>
      <c r="O4" s="720" t="s">
        <v>352</v>
      </c>
      <c r="P4" s="720"/>
      <c r="Q4" s="720"/>
      <c r="R4" s="720"/>
      <c r="S4" s="721"/>
      <c r="T4" s="720" t="s">
        <v>182</v>
      </c>
      <c r="U4" s="720"/>
      <c r="V4" s="720"/>
      <c r="W4" s="720"/>
      <c r="X4" s="721"/>
      <c r="Y4" s="719" t="s">
        <v>349</v>
      </c>
      <c r="Z4" s="720"/>
      <c r="AA4" s="720"/>
      <c r="AB4" s="720"/>
      <c r="AC4" s="721"/>
      <c r="AD4" s="719" t="s">
        <v>385</v>
      </c>
      <c r="AE4" s="720"/>
      <c r="AF4" s="720"/>
      <c r="AG4" s="720"/>
      <c r="AH4" s="721"/>
    </row>
    <row r="5" spans="1:35" s="151" customFormat="1" ht="89.25">
      <c r="A5" s="178" t="s">
        <v>113</v>
      </c>
      <c r="B5" s="61" t="s">
        <v>184</v>
      </c>
      <c r="C5" s="61" t="s">
        <v>185</v>
      </c>
      <c r="D5" s="61" t="s">
        <v>240</v>
      </c>
      <c r="E5" s="61" t="s">
        <v>395</v>
      </c>
      <c r="F5" s="61" t="s">
        <v>186</v>
      </c>
      <c r="G5" s="61" t="s">
        <v>187</v>
      </c>
      <c r="H5" s="460" t="s">
        <v>324</v>
      </c>
      <c r="I5" s="61" t="s">
        <v>179</v>
      </c>
      <c r="J5" s="236" t="s">
        <v>246</v>
      </c>
      <c r="K5" s="61" t="s">
        <v>188</v>
      </c>
      <c r="L5" s="61" t="s">
        <v>241</v>
      </c>
      <c r="M5" s="61" t="s">
        <v>242</v>
      </c>
      <c r="N5" s="460" t="s">
        <v>306</v>
      </c>
      <c r="O5" s="61" t="s">
        <v>179</v>
      </c>
      <c r="P5" s="61" t="s">
        <v>255</v>
      </c>
      <c r="Q5" s="61" t="s">
        <v>188</v>
      </c>
      <c r="R5" s="61" t="s">
        <v>241</v>
      </c>
      <c r="S5" s="61" t="s">
        <v>256</v>
      </c>
      <c r="T5" s="61" t="s">
        <v>179</v>
      </c>
      <c r="U5" s="61" t="s">
        <v>205</v>
      </c>
      <c r="V5" s="61" t="s">
        <v>188</v>
      </c>
      <c r="W5" s="61" t="s">
        <v>241</v>
      </c>
      <c r="X5" s="61" t="s">
        <v>257</v>
      </c>
      <c r="Y5" s="61" t="s">
        <v>179</v>
      </c>
      <c r="Z5" s="61" t="s">
        <v>205</v>
      </c>
      <c r="AA5" s="61" t="s">
        <v>188</v>
      </c>
      <c r="AB5" s="61" t="s">
        <v>241</v>
      </c>
      <c r="AC5" s="61" t="s">
        <v>258</v>
      </c>
      <c r="AD5" s="61" t="s">
        <v>179</v>
      </c>
      <c r="AE5" s="61" t="s">
        <v>205</v>
      </c>
      <c r="AF5" s="61" t="s">
        <v>188</v>
      </c>
      <c r="AG5" s="61" t="s">
        <v>241</v>
      </c>
      <c r="AH5" s="61" t="s">
        <v>259</v>
      </c>
    </row>
    <row r="6" spans="1:35" s="33" customFormat="1" ht="12.75">
      <c r="A6" s="120">
        <v>1</v>
      </c>
      <c r="B6" s="120">
        <v>2</v>
      </c>
      <c r="C6" s="120">
        <v>3</v>
      </c>
      <c r="D6" s="120">
        <v>4</v>
      </c>
      <c r="E6" s="120">
        <v>5</v>
      </c>
      <c r="F6" s="120">
        <v>6</v>
      </c>
      <c r="G6" s="120">
        <v>7</v>
      </c>
      <c r="H6" s="120">
        <v>8</v>
      </c>
      <c r="I6" s="120">
        <v>9</v>
      </c>
      <c r="J6" s="120">
        <v>10</v>
      </c>
      <c r="K6" s="120">
        <v>11</v>
      </c>
      <c r="L6" s="120">
        <v>12</v>
      </c>
      <c r="M6" s="120">
        <v>13</v>
      </c>
      <c r="N6" s="120">
        <v>14</v>
      </c>
      <c r="O6" s="120">
        <v>15</v>
      </c>
      <c r="P6" s="120">
        <v>16</v>
      </c>
      <c r="Q6" s="120">
        <v>17</v>
      </c>
      <c r="R6" s="120">
        <v>18</v>
      </c>
      <c r="S6" s="120">
        <v>19</v>
      </c>
      <c r="T6" s="120">
        <v>20</v>
      </c>
      <c r="U6" s="120">
        <v>21</v>
      </c>
      <c r="V6" s="120">
        <v>22</v>
      </c>
      <c r="W6" s="120">
        <v>23</v>
      </c>
      <c r="X6" s="120">
        <v>24</v>
      </c>
      <c r="Y6" s="120">
        <v>25</v>
      </c>
      <c r="Z6" s="120">
        <v>26</v>
      </c>
      <c r="AA6" s="120">
        <v>27</v>
      </c>
      <c r="AB6" s="120">
        <v>28</v>
      </c>
      <c r="AC6" s="120">
        <v>29</v>
      </c>
      <c r="AD6" s="120">
        <v>30</v>
      </c>
      <c r="AE6" s="120">
        <v>31</v>
      </c>
      <c r="AF6" s="120">
        <v>31</v>
      </c>
      <c r="AG6" s="120">
        <v>32</v>
      </c>
      <c r="AH6" s="120">
        <v>33</v>
      </c>
    </row>
    <row r="7" spans="1:35">
      <c r="A7" s="168"/>
      <c r="B7" s="99"/>
      <c r="C7" s="191"/>
      <c r="D7" s="191"/>
      <c r="E7" s="191"/>
      <c r="F7" s="181"/>
      <c r="G7" s="181"/>
      <c r="H7" s="181"/>
      <c r="I7" s="181"/>
      <c r="J7" s="181"/>
      <c r="K7" s="181"/>
      <c r="L7" s="181"/>
      <c r="M7" s="181"/>
      <c r="N7" s="181"/>
      <c r="O7" s="181"/>
      <c r="P7" s="181"/>
      <c r="Q7" s="181"/>
      <c r="R7" s="67"/>
      <c r="S7" s="181"/>
      <c r="T7" s="181"/>
      <c r="U7" s="181"/>
      <c r="V7" s="181"/>
      <c r="W7" s="103"/>
      <c r="X7" s="103"/>
      <c r="Y7" s="103"/>
      <c r="Z7" s="103"/>
      <c r="AA7" s="103"/>
      <c r="AB7" s="103"/>
      <c r="AC7" s="103"/>
      <c r="AD7" s="103"/>
      <c r="AE7" s="103"/>
      <c r="AF7" s="103"/>
      <c r="AG7" s="103"/>
      <c r="AH7" s="103"/>
    </row>
    <row r="8" spans="1:35" ht="14.25">
      <c r="A8" s="179" t="s">
        <v>2</v>
      </c>
      <c r="B8" s="180" t="s">
        <v>206</v>
      </c>
      <c r="C8" s="191"/>
      <c r="D8" s="191"/>
      <c r="E8" s="191"/>
      <c r="F8" s="181"/>
      <c r="G8" s="181"/>
      <c r="H8" s="181"/>
      <c r="I8" s="181"/>
      <c r="J8" s="181"/>
      <c r="K8" s="181"/>
      <c r="L8" s="181"/>
      <c r="M8" s="181"/>
      <c r="N8" s="181"/>
      <c r="O8" s="181"/>
      <c r="P8" s="181"/>
      <c r="Q8" s="181"/>
      <c r="R8" s="67"/>
      <c r="S8" s="181"/>
      <c r="T8" s="181"/>
      <c r="U8" s="181"/>
      <c r="V8" s="181"/>
      <c r="W8" s="103"/>
      <c r="X8" s="103"/>
      <c r="Y8" s="103"/>
      <c r="Z8" s="103"/>
      <c r="AA8" s="103"/>
      <c r="AB8" s="103"/>
      <c r="AC8" s="103"/>
      <c r="AD8" s="103"/>
      <c r="AE8" s="103"/>
      <c r="AF8" s="103"/>
      <c r="AG8" s="103"/>
      <c r="AH8" s="103"/>
    </row>
    <row r="9" spans="1:35" ht="12" customHeight="1">
      <c r="A9" s="168"/>
      <c r="B9" s="153" t="s">
        <v>125</v>
      </c>
      <c r="C9" s="181"/>
      <c r="D9" s="181"/>
      <c r="E9" s="181"/>
      <c r="F9" s="181"/>
      <c r="G9" s="181"/>
      <c r="H9" s="181"/>
      <c r="I9" s="153"/>
      <c r="J9" s="153"/>
      <c r="K9" s="153"/>
      <c r="L9" s="153"/>
      <c r="M9" s="153"/>
      <c r="N9" s="181"/>
      <c r="O9" s="153"/>
      <c r="P9" s="153"/>
      <c r="Q9" s="153"/>
      <c r="R9" s="153"/>
      <c r="S9" s="153"/>
      <c r="T9" s="153"/>
      <c r="U9" s="153"/>
      <c r="V9" s="153"/>
      <c r="W9" s="103"/>
      <c r="X9" s="103"/>
      <c r="Y9" s="103"/>
      <c r="Z9" s="103"/>
      <c r="AA9" s="103"/>
      <c r="AB9" s="103"/>
      <c r="AC9" s="103"/>
      <c r="AD9" s="103"/>
      <c r="AE9" s="103"/>
      <c r="AF9" s="103"/>
      <c r="AG9" s="103"/>
      <c r="AH9" s="103"/>
    </row>
    <row r="10" spans="1:35">
      <c r="A10" s="168"/>
      <c r="B10" s="153" t="s">
        <v>191</v>
      </c>
      <c r="C10" s="181"/>
      <c r="D10" s="181"/>
      <c r="E10" s="181"/>
      <c r="F10" s="181"/>
      <c r="G10" s="181"/>
      <c r="H10" s="181"/>
      <c r="I10" s="153"/>
      <c r="J10" s="153"/>
      <c r="K10" s="153"/>
      <c r="L10" s="153"/>
      <c r="M10" s="153"/>
      <c r="N10" s="181"/>
      <c r="O10" s="153"/>
      <c r="P10" s="153"/>
      <c r="Q10" s="153"/>
      <c r="R10" s="153"/>
      <c r="S10" s="153"/>
      <c r="T10" s="153"/>
      <c r="U10" s="153"/>
      <c r="V10" s="153"/>
      <c r="W10" s="103"/>
      <c r="X10" s="103"/>
      <c r="Y10" s="103"/>
      <c r="Z10" s="103"/>
      <c r="AA10" s="103"/>
      <c r="AB10" s="103"/>
      <c r="AC10" s="103"/>
      <c r="AD10" s="103"/>
      <c r="AE10" s="103"/>
      <c r="AF10" s="103"/>
      <c r="AG10" s="103"/>
      <c r="AH10" s="103"/>
    </row>
    <row r="11" spans="1:35">
      <c r="A11" s="168"/>
      <c r="B11" s="153" t="s">
        <v>192</v>
      </c>
      <c r="C11" s="181"/>
      <c r="D11" s="181"/>
      <c r="E11" s="181"/>
      <c r="F11" s="181"/>
      <c r="G11" s="181"/>
      <c r="H11" s="181"/>
      <c r="I11" s="153"/>
      <c r="J11" s="153"/>
      <c r="K11" s="153"/>
      <c r="L11" s="153"/>
      <c r="M11" s="153"/>
      <c r="N11" s="181"/>
      <c r="O11" s="153"/>
      <c r="P11" s="153"/>
      <c r="Q11" s="153"/>
      <c r="R11" s="153"/>
      <c r="S11" s="153"/>
      <c r="T11" s="153"/>
      <c r="U11" s="153"/>
      <c r="V11" s="153"/>
      <c r="W11" s="103"/>
      <c r="X11" s="103"/>
      <c r="Y11" s="103"/>
      <c r="Z11" s="103"/>
      <c r="AA11" s="103"/>
      <c r="AB11" s="103"/>
      <c r="AC11" s="103"/>
      <c r="AD11" s="103"/>
      <c r="AE11" s="103"/>
      <c r="AF11" s="103"/>
      <c r="AG11" s="103"/>
      <c r="AH11" s="103"/>
    </row>
    <row r="12" spans="1:35">
      <c r="A12" s="168">
        <v>1</v>
      </c>
      <c r="B12" s="99"/>
      <c r="C12" s="168"/>
      <c r="D12" s="168"/>
      <c r="E12" s="168"/>
      <c r="F12" s="168"/>
      <c r="G12" s="168"/>
      <c r="H12" s="168"/>
      <c r="I12" s="99"/>
      <c r="J12" s="99"/>
      <c r="K12" s="99"/>
      <c r="L12" s="99"/>
      <c r="M12" s="181">
        <f>J12+K12+L12</f>
        <v>0</v>
      </c>
      <c r="N12" s="168"/>
      <c r="O12" s="99"/>
      <c r="P12" s="168"/>
      <c r="Q12" s="168"/>
      <c r="R12" s="168"/>
      <c r="S12" s="181">
        <f>P12+Q12+R12</f>
        <v>0</v>
      </c>
      <c r="T12" s="181">
        <f t="shared" ref="T12:W14" si="0">I12-O12</f>
        <v>0</v>
      </c>
      <c r="U12" s="181">
        <f t="shared" si="0"/>
        <v>0</v>
      </c>
      <c r="V12" s="181">
        <f t="shared" si="0"/>
        <v>0</v>
      </c>
      <c r="W12" s="181">
        <f t="shared" si="0"/>
        <v>0</v>
      </c>
      <c r="X12" s="181">
        <f>U12+V12+W12</f>
        <v>0</v>
      </c>
      <c r="Y12" s="99"/>
      <c r="Z12" s="168"/>
      <c r="AA12" s="168"/>
      <c r="AB12" s="168"/>
      <c r="AC12" s="181">
        <f>Z12+AA12+AB12</f>
        <v>0</v>
      </c>
      <c r="AD12" s="99"/>
      <c r="AE12" s="168"/>
      <c r="AF12" s="168"/>
      <c r="AG12" s="168"/>
      <c r="AH12" s="181">
        <f>AE12+AF12+AG12</f>
        <v>0</v>
      </c>
    </row>
    <row r="13" spans="1:35">
      <c r="A13" s="168">
        <v>2</v>
      </c>
      <c r="B13" s="99"/>
      <c r="C13" s="168"/>
      <c r="D13" s="168"/>
      <c r="E13" s="168"/>
      <c r="F13" s="168"/>
      <c r="G13" s="168"/>
      <c r="H13" s="168"/>
      <c r="I13" s="99"/>
      <c r="J13" s="99"/>
      <c r="K13" s="99"/>
      <c r="L13" s="99"/>
      <c r="M13" s="181">
        <f>J13+K13+L13</f>
        <v>0</v>
      </c>
      <c r="N13" s="168"/>
      <c r="O13" s="99"/>
      <c r="P13" s="168"/>
      <c r="Q13" s="168"/>
      <c r="R13" s="168"/>
      <c r="S13" s="181">
        <f>P13+Q13+R13</f>
        <v>0</v>
      </c>
      <c r="T13" s="181">
        <f t="shared" si="0"/>
        <v>0</v>
      </c>
      <c r="U13" s="181">
        <f t="shared" si="0"/>
        <v>0</v>
      </c>
      <c r="V13" s="181">
        <f t="shared" si="0"/>
        <v>0</v>
      </c>
      <c r="W13" s="181">
        <f t="shared" si="0"/>
        <v>0</v>
      </c>
      <c r="X13" s="181">
        <f>U13+V13+W13</f>
        <v>0</v>
      </c>
      <c r="Y13" s="99"/>
      <c r="Z13" s="168"/>
      <c r="AA13" s="168"/>
      <c r="AB13" s="168"/>
      <c r="AC13" s="181">
        <f>Z13+AA13+AB13</f>
        <v>0</v>
      </c>
      <c r="AD13" s="99"/>
      <c r="AE13" s="168"/>
      <c r="AF13" s="168"/>
      <c r="AG13" s="168"/>
      <c r="AH13" s="181">
        <f>AE13+AF13+AG13</f>
        <v>0</v>
      </c>
    </row>
    <row r="14" spans="1:35">
      <c r="A14" s="168">
        <v>3</v>
      </c>
      <c r="B14" s="182"/>
      <c r="C14" s="168"/>
      <c r="D14" s="168"/>
      <c r="E14" s="168"/>
      <c r="F14" s="168"/>
      <c r="G14" s="168"/>
      <c r="H14" s="168"/>
      <c r="I14" s="99"/>
      <c r="J14" s="99"/>
      <c r="K14" s="99"/>
      <c r="L14" s="99"/>
      <c r="M14" s="181">
        <f>J14+K14+L14</f>
        <v>0</v>
      </c>
      <c r="N14" s="168"/>
      <c r="O14" s="99"/>
      <c r="P14" s="168"/>
      <c r="Q14" s="168"/>
      <c r="R14" s="168"/>
      <c r="S14" s="181">
        <f>P14+Q14+R14</f>
        <v>0</v>
      </c>
      <c r="T14" s="181">
        <f t="shared" si="0"/>
        <v>0</v>
      </c>
      <c r="U14" s="181">
        <f t="shared" si="0"/>
        <v>0</v>
      </c>
      <c r="V14" s="181">
        <f t="shared" si="0"/>
        <v>0</v>
      </c>
      <c r="W14" s="181">
        <f t="shared" si="0"/>
        <v>0</v>
      </c>
      <c r="X14" s="181">
        <f>U14+V14+W14</f>
        <v>0</v>
      </c>
      <c r="Y14" s="99"/>
      <c r="Z14" s="168"/>
      <c r="AA14" s="168"/>
      <c r="AB14" s="168"/>
      <c r="AC14" s="181">
        <f>Z14+AA14+AB14</f>
        <v>0</v>
      </c>
      <c r="AD14" s="99"/>
      <c r="AE14" s="168"/>
      <c r="AF14" s="168"/>
      <c r="AG14" s="168"/>
      <c r="AH14" s="181">
        <f>AE14+AF14+AG14</f>
        <v>0</v>
      </c>
    </row>
    <row r="15" spans="1:35" s="184" customFormat="1" ht="27">
      <c r="A15" s="179"/>
      <c r="B15" s="187" t="s">
        <v>193</v>
      </c>
      <c r="C15" s="183" t="s">
        <v>1</v>
      </c>
      <c r="D15" s="183"/>
      <c r="E15" s="183"/>
      <c r="F15" s="183" t="s">
        <v>1</v>
      </c>
      <c r="G15" s="183" t="s">
        <v>1</v>
      </c>
      <c r="H15" s="183" t="s">
        <v>1</v>
      </c>
      <c r="I15" s="183">
        <f>SUM(I12:I14)</f>
        <v>0</v>
      </c>
      <c r="J15" s="183">
        <f t="shared" ref="J15:R15" si="1">SUM(J12:J14)</f>
        <v>0</v>
      </c>
      <c r="K15" s="183">
        <f t="shared" si="1"/>
        <v>0</v>
      </c>
      <c r="L15" s="183">
        <f t="shared" si="1"/>
        <v>0</v>
      </c>
      <c r="M15" s="183">
        <f t="shared" si="1"/>
        <v>0</v>
      </c>
      <c r="N15" s="183" t="s">
        <v>1</v>
      </c>
      <c r="O15" s="183">
        <f t="shared" si="1"/>
        <v>0</v>
      </c>
      <c r="P15" s="183">
        <f t="shared" si="1"/>
        <v>0</v>
      </c>
      <c r="Q15" s="183">
        <f t="shared" si="1"/>
        <v>0</v>
      </c>
      <c r="R15" s="183">
        <f t="shared" si="1"/>
        <v>0</v>
      </c>
      <c r="S15" s="183">
        <f>SUM(S12:S14)</f>
        <v>0</v>
      </c>
      <c r="T15" s="183">
        <f>SUM(T12:T14)</f>
        <v>0</v>
      </c>
      <c r="U15" s="183">
        <f>SUM(U12:U14)</f>
        <v>0</v>
      </c>
      <c r="V15" s="183">
        <f>SUM(V12:V14)</f>
        <v>0</v>
      </c>
      <c r="W15" s="183">
        <f t="shared" ref="W15:AH15" si="2">SUM(W12:W14)</f>
        <v>0</v>
      </c>
      <c r="X15" s="183">
        <f t="shared" si="2"/>
        <v>0</v>
      </c>
      <c r="Y15" s="183">
        <f t="shared" si="2"/>
        <v>0</v>
      </c>
      <c r="Z15" s="183">
        <f t="shared" si="2"/>
        <v>0</v>
      </c>
      <c r="AA15" s="183">
        <f t="shared" si="2"/>
        <v>0</v>
      </c>
      <c r="AB15" s="183">
        <f t="shared" si="2"/>
        <v>0</v>
      </c>
      <c r="AC15" s="183">
        <f t="shared" si="2"/>
        <v>0</v>
      </c>
      <c r="AD15" s="183">
        <f t="shared" si="2"/>
        <v>0</v>
      </c>
      <c r="AE15" s="183">
        <f t="shared" si="2"/>
        <v>0</v>
      </c>
      <c r="AF15" s="183">
        <f t="shared" si="2"/>
        <v>0</v>
      </c>
      <c r="AG15" s="183">
        <f t="shared" si="2"/>
        <v>0</v>
      </c>
      <c r="AH15" s="183">
        <f t="shared" si="2"/>
        <v>0</v>
      </c>
    </row>
    <row r="16" spans="1:35">
      <c r="A16" s="168"/>
      <c r="B16" s="153" t="s">
        <v>192</v>
      </c>
      <c r="C16" s="181"/>
      <c r="D16" s="181"/>
      <c r="E16" s="181"/>
      <c r="F16" s="181"/>
      <c r="G16" s="181"/>
      <c r="H16" s="181"/>
      <c r="I16" s="153"/>
      <c r="J16" s="153"/>
      <c r="K16" s="153"/>
      <c r="L16" s="153"/>
      <c r="M16" s="153"/>
      <c r="N16" s="181"/>
      <c r="O16" s="153"/>
      <c r="P16" s="153"/>
      <c r="Q16" s="153"/>
      <c r="R16" s="153"/>
      <c r="S16" s="153"/>
      <c r="T16" s="153"/>
      <c r="U16" s="153"/>
      <c r="V16" s="153"/>
      <c r="W16" s="103"/>
      <c r="X16" s="103"/>
      <c r="Y16" s="103"/>
      <c r="Z16" s="103"/>
      <c r="AA16" s="103"/>
      <c r="AB16" s="103"/>
      <c r="AC16" s="103"/>
      <c r="AD16" s="103"/>
      <c r="AE16" s="103"/>
      <c r="AF16" s="103"/>
      <c r="AG16" s="103"/>
      <c r="AH16" s="103"/>
    </row>
    <row r="17" spans="1:34">
      <c r="A17" s="168">
        <v>1</v>
      </c>
      <c r="B17" s="99"/>
      <c r="C17" s="168"/>
      <c r="D17" s="168"/>
      <c r="E17" s="168"/>
      <c r="F17" s="168"/>
      <c r="G17" s="168"/>
      <c r="H17" s="168"/>
      <c r="I17" s="99"/>
      <c r="J17" s="99"/>
      <c r="K17" s="99"/>
      <c r="L17" s="99"/>
      <c r="M17" s="181">
        <f>J17+K17+L17</f>
        <v>0</v>
      </c>
      <c r="N17" s="168"/>
      <c r="O17" s="99"/>
      <c r="P17" s="168"/>
      <c r="Q17" s="168"/>
      <c r="R17" s="168"/>
      <c r="S17" s="181">
        <f>P17+Q17+R17</f>
        <v>0</v>
      </c>
      <c r="T17" s="181">
        <f t="shared" ref="T17:W19" si="3">I17-O17</f>
        <v>0</v>
      </c>
      <c r="U17" s="181">
        <f t="shared" si="3"/>
        <v>0</v>
      </c>
      <c r="V17" s="181">
        <f t="shared" si="3"/>
        <v>0</v>
      </c>
      <c r="W17" s="181">
        <f t="shared" si="3"/>
        <v>0</v>
      </c>
      <c r="X17" s="181">
        <f>U17+V17+W17</f>
        <v>0</v>
      </c>
      <c r="Y17" s="99"/>
      <c r="Z17" s="168"/>
      <c r="AA17" s="168"/>
      <c r="AB17" s="168"/>
      <c r="AC17" s="181">
        <f>Z17+AA17+AB17</f>
        <v>0</v>
      </c>
      <c r="AD17" s="99"/>
      <c r="AE17" s="168"/>
      <c r="AF17" s="168"/>
      <c r="AG17" s="168"/>
      <c r="AH17" s="181">
        <f>AE17+AF17+AG17</f>
        <v>0</v>
      </c>
    </row>
    <row r="18" spans="1:34">
      <c r="A18" s="168">
        <v>2</v>
      </c>
      <c r="B18" s="99"/>
      <c r="C18" s="168"/>
      <c r="D18" s="168"/>
      <c r="E18" s="168"/>
      <c r="F18" s="168"/>
      <c r="G18" s="168"/>
      <c r="H18" s="168"/>
      <c r="I18" s="99"/>
      <c r="J18" s="99"/>
      <c r="K18" s="99"/>
      <c r="L18" s="99"/>
      <c r="M18" s="181">
        <f>J18+K18+L18</f>
        <v>0</v>
      </c>
      <c r="N18" s="168"/>
      <c r="O18" s="99"/>
      <c r="P18" s="168"/>
      <c r="Q18" s="168"/>
      <c r="R18" s="168"/>
      <c r="S18" s="181">
        <f>P18+Q18+R18</f>
        <v>0</v>
      </c>
      <c r="T18" s="181">
        <f t="shared" si="3"/>
        <v>0</v>
      </c>
      <c r="U18" s="181">
        <f t="shared" si="3"/>
        <v>0</v>
      </c>
      <c r="V18" s="181">
        <f t="shared" si="3"/>
        <v>0</v>
      </c>
      <c r="W18" s="181">
        <f t="shared" si="3"/>
        <v>0</v>
      </c>
      <c r="X18" s="181">
        <f>U18+V18+W18</f>
        <v>0</v>
      </c>
      <c r="Y18" s="99"/>
      <c r="Z18" s="168"/>
      <c r="AA18" s="168"/>
      <c r="AB18" s="168"/>
      <c r="AC18" s="181">
        <f>Z18+AA18+AB18</f>
        <v>0</v>
      </c>
      <c r="AD18" s="99"/>
      <c r="AE18" s="168"/>
      <c r="AF18" s="168"/>
      <c r="AG18" s="168"/>
      <c r="AH18" s="181">
        <f>AE18+AF18+AG18</f>
        <v>0</v>
      </c>
    </row>
    <row r="19" spans="1:34">
      <c r="A19" s="168">
        <v>3</v>
      </c>
      <c r="B19" s="182"/>
      <c r="C19" s="168"/>
      <c r="D19" s="168"/>
      <c r="E19" s="168"/>
      <c r="F19" s="168"/>
      <c r="G19" s="168"/>
      <c r="H19" s="168"/>
      <c r="I19" s="99"/>
      <c r="J19" s="99"/>
      <c r="K19" s="99"/>
      <c r="L19" s="99"/>
      <c r="M19" s="181">
        <f>J19+K19+L19</f>
        <v>0</v>
      </c>
      <c r="N19" s="168"/>
      <c r="O19" s="99"/>
      <c r="P19" s="168"/>
      <c r="Q19" s="168"/>
      <c r="R19" s="168"/>
      <c r="S19" s="181">
        <f>P19+Q19+R19</f>
        <v>0</v>
      </c>
      <c r="T19" s="181">
        <f t="shared" si="3"/>
        <v>0</v>
      </c>
      <c r="U19" s="181">
        <f t="shared" si="3"/>
        <v>0</v>
      </c>
      <c r="V19" s="181">
        <f t="shared" si="3"/>
        <v>0</v>
      </c>
      <c r="W19" s="181">
        <f t="shared" si="3"/>
        <v>0</v>
      </c>
      <c r="X19" s="181">
        <f>U19+V19+W19</f>
        <v>0</v>
      </c>
      <c r="Y19" s="99"/>
      <c r="Z19" s="168"/>
      <c r="AA19" s="168"/>
      <c r="AB19" s="168"/>
      <c r="AC19" s="181">
        <f>Z19+AA19+AB19</f>
        <v>0</v>
      </c>
      <c r="AD19" s="99"/>
      <c r="AE19" s="168"/>
      <c r="AF19" s="168"/>
      <c r="AG19" s="168"/>
      <c r="AH19" s="181">
        <f>AE19+AF19+AG19</f>
        <v>0</v>
      </c>
    </row>
    <row r="20" spans="1:34" s="184" customFormat="1" ht="27">
      <c r="A20" s="179"/>
      <c r="B20" s="187" t="s">
        <v>193</v>
      </c>
      <c r="C20" s="183" t="s">
        <v>1</v>
      </c>
      <c r="D20" s="183"/>
      <c r="E20" s="183"/>
      <c r="F20" s="183" t="s">
        <v>1</v>
      </c>
      <c r="G20" s="183" t="s">
        <v>1</v>
      </c>
      <c r="H20" s="183" t="s">
        <v>1</v>
      </c>
      <c r="I20" s="183">
        <f t="shared" ref="I20:R20" si="4">SUM(I17:I19)</f>
        <v>0</v>
      </c>
      <c r="J20" s="183">
        <f t="shared" si="4"/>
        <v>0</v>
      </c>
      <c r="K20" s="183">
        <f t="shared" si="4"/>
        <v>0</v>
      </c>
      <c r="L20" s="183">
        <f t="shared" si="4"/>
        <v>0</v>
      </c>
      <c r="M20" s="183">
        <f t="shared" si="4"/>
        <v>0</v>
      </c>
      <c r="N20" s="183" t="s">
        <v>1</v>
      </c>
      <c r="O20" s="183">
        <f t="shared" si="4"/>
        <v>0</v>
      </c>
      <c r="P20" s="183">
        <f t="shared" si="4"/>
        <v>0</v>
      </c>
      <c r="Q20" s="183">
        <f t="shared" si="4"/>
        <v>0</v>
      </c>
      <c r="R20" s="183">
        <f t="shared" si="4"/>
        <v>0</v>
      </c>
      <c r="S20" s="183">
        <f>SUM(S17:S19)</f>
        <v>0</v>
      </c>
      <c r="T20" s="183">
        <f>SUM(T17:T19)</f>
        <v>0</v>
      </c>
      <c r="U20" s="183">
        <f>SUM(U17:U19)</f>
        <v>0</v>
      </c>
      <c r="V20" s="183">
        <f>SUM(V17:V19)</f>
        <v>0</v>
      </c>
      <c r="W20" s="183">
        <f t="shared" ref="W20:AH20" si="5">SUM(W17:W19)</f>
        <v>0</v>
      </c>
      <c r="X20" s="183">
        <f t="shared" si="5"/>
        <v>0</v>
      </c>
      <c r="Y20" s="183">
        <f t="shared" si="5"/>
        <v>0</v>
      </c>
      <c r="Z20" s="183">
        <f t="shared" si="5"/>
        <v>0</v>
      </c>
      <c r="AA20" s="183">
        <f t="shared" si="5"/>
        <v>0</v>
      </c>
      <c r="AB20" s="183">
        <f t="shared" si="5"/>
        <v>0</v>
      </c>
      <c r="AC20" s="183">
        <f t="shared" si="5"/>
        <v>0</v>
      </c>
      <c r="AD20" s="183">
        <f t="shared" si="5"/>
        <v>0</v>
      </c>
      <c r="AE20" s="183">
        <f t="shared" si="5"/>
        <v>0</v>
      </c>
      <c r="AF20" s="183">
        <f t="shared" si="5"/>
        <v>0</v>
      </c>
      <c r="AG20" s="183">
        <f t="shared" si="5"/>
        <v>0</v>
      </c>
      <c r="AH20" s="183">
        <f t="shared" si="5"/>
        <v>0</v>
      </c>
    </row>
    <row r="21" spans="1:34" s="184" customFormat="1" ht="27">
      <c r="A21" s="179"/>
      <c r="B21" s="187" t="s">
        <v>207</v>
      </c>
      <c r="C21" s="183" t="s">
        <v>1</v>
      </c>
      <c r="D21" s="183"/>
      <c r="E21" s="183"/>
      <c r="F21" s="183" t="s">
        <v>1</v>
      </c>
      <c r="G21" s="183" t="s">
        <v>1</v>
      </c>
      <c r="H21" s="183" t="s">
        <v>1</v>
      </c>
      <c r="I21" s="183">
        <f>I15+I20</f>
        <v>0</v>
      </c>
      <c r="J21" s="183">
        <f t="shared" ref="J21:R21" si="6">J15+J20</f>
        <v>0</v>
      </c>
      <c r="K21" s="183">
        <f t="shared" si="6"/>
        <v>0</v>
      </c>
      <c r="L21" s="183">
        <f t="shared" si="6"/>
        <v>0</v>
      </c>
      <c r="M21" s="183">
        <f t="shared" si="6"/>
        <v>0</v>
      </c>
      <c r="N21" s="183" t="s">
        <v>1</v>
      </c>
      <c r="O21" s="183">
        <f t="shared" si="6"/>
        <v>0</v>
      </c>
      <c r="P21" s="183">
        <f t="shared" si="6"/>
        <v>0</v>
      </c>
      <c r="Q21" s="183">
        <f t="shared" si="6"/>
        <v>0</v>
      </c>
      <c r="R21" s="183">
        <f t="shared" si="6"/>
        <v>0</v>
      </c>
      <c r="S21" s="183">
        <f>S15+S20</f>
        <v>0</v>
      </c>
      <c r="T21" s="183">
        <f>T15+T20</f>
        <v>0</v>
      </c>
      <c r="U21" s="183">
        <f>U15+U20</f>
        <v>0</v>
      </c>
      <c r="V21" s="183">
        <f>V15+V20</f>
        <v>0</v>
      </c>
      <c r="W21" s="183">
        <f t="shared" ref="W21:AH21" si="7">W15+W20</f>
        <v>0</v>
      </c>
      <c r="X21" s="183">
        <f t="shared" si="7"/>
        <v>0</v>
      </c>
      <c r="Y21" s="183">
        <f t="shared" si="7"/>
        <v>0</v>
      </c>
      <c r="Z21" s="183">
        <f t="shared" si="7"/>
        <v>0</v>
      </c>
      <c r="AA21" s="183">
        <f t="shared" si="7"/>
        <v>0</v>
      </c>
      <c r="AB21" s="183">
        <f t="shared" si="7"/>
        <v>0</v>
      </c>
      <c r="AC21" s="183">
        <f t="shared" si="7"/>
        <v>0</v>
      </c>
      <c r="AD21" s="183">
        <f t="shared" si="7"/>
        <v>0</v>
      </c>
      <c r="AE21" s="183">
        <f t="shared" si="7"/>
        <v>0</v>
      </c>
      <c r="AF21" s="183">
        <f t="shared" si="7"/>
        <v>0</v>
      </c>
      <c r="AG21" s="183">
        <f t="shared" si="7"/>
        <v>0</v>
      </c>
      <c r="AH21" s="183">
        <f t="shared" si="7"/>
        <v>0</v>
      </c>
    </row>
    <row r="22" spans="1:34">
      <c r="A22" s="168"/>
      <c r="B22" s="182"/>
      <c r="C22" s="191"/>
      <c r="D22" s="191"/>
      <c r="E22" s="191"/>
      <c r="F22" s="181"/>
      <c r="G22" s="181"/>
      <c r="H22" s="181"/>
      <c r="I22" s="181"/>
      <c r="J22" s="181"/>
      <c r="K22" s="181"/>
      <c r="L22" s="181"/>
      <c r="M22" s="181"/>
      <c r="N22" s="181"/>
      <c r="O22" s="181"/>
      <c r="P22" s="181"/>
      <c r="Q22" s="181"/>
      <c r="R22" s="67"/>
      <c r="S22" s="181"/>
      <c r="T22" s="181"/>
      <c r="U22" s="181"/>
      <c r="V22" s="181"/>
      <c r="W22" s="103"/>
      <c r="X22" s="103"/>
      <c r="Y22" s="103"/>
      <c r="Z22" s="103"/>
      <c r="AA22" s="103"/>
      <c r="AB22" s="103"/>
      <c r="AC22" s="103"/>
      <c r="AD22" s="103"/>
      <c r="AE22" s="103"/>
      <c r="AF22" s="103"/>
      <c r="AG22" s="103"/>
      <c r="AH22" s="103"/>
    </row>
    <row r="23" spans="1:34">
      <c r="A23" s="168"/>
      <c r="B23" s="182"/>
      <c r="C23" s="191"/>
      <c r="D23" s="191"/>
      <c r="E23" s="191"/>
      <c r="F23" s="181"/>
      <c r="G23" s="181"/>
      <c r="H23" s="181"/>
      <c r="I23" s="181"/>
      <c r="J23" s="181"/>
      <c r="K23" s="181"/>
      <c r="L23" s="181"/>
      <c r="M23" s="181"/>
      <c r="N23" s="181"/>
      <c r="O23" s="181"/>
      <c r="P23" s="181"/>
      <c r="Q23" s="181"/>
      <c r="R23" s="67"/>
      <c r="S23" s="181"/>
      <c r="T23" s="181"/>
      <c r="U23" s="181"/>
      <c r="V23" s="181"/>
      <c r="W23" s="103"/>
      <c r="X23" s="103"/>
      <c r="Y23" s="103"/>
      <c r="Z23" s="103"/>
      <c r="AA23" s="103"/>
      <c r="AB23" s="103"/>
      <c r="AC23" s="103"/>
      <c r="AD23" s="103"/>
      <c r="AE23" s="103"/>
      <c r="AF23" s="103"/>
      <c r="AG23" s="103"/>
      <c r="AH23" s="103"/>
    </row>
    <row r="24" spans="1:34" ht="54">
      <c r="A24" s="179" t="s">
        <v>3</v>
      </c>
      <c r="B24" s="180" t="s">
        <v>394</v>
      </c>
      <c r="C24" s="191"/>
      <c r="D24" s="191"/>
      <c r="E24" s="191"/>
      <c r="F24" s="181"/>
      <c r="G24" s="181"/>
      <c r="H24" s="181"/>
      <c r="I24" s="181"/>
      <c r="J24" s="181"/>
      <c r="K24" s="181"/>
      <c r="L24" s="181"/>
      <c r="M24" s="181"/>
      <c r="N24" s="181"/>
      <c r="O24" s="181"/>
      <c r="P24" s="181"/>
      <c r="Q24" s="181"/>
      <c r="R24" s="67"/>
      <c r="S24" s="181"/>
      <c r="T24" s="181"/>
      <c r="U24" s="181"/>
      <c r="V24" s="181"/>
      <c r="W24" s="103"/>
      <c r="X24" s="103"/>
      <c r="Y24" s="103"/>
      <c r="Z24" s="103"/>
      <c r="AA24" s="103"/>
      <c r="AB24" s="103"/>
      <c r="AC24" s="103"/>
      <c r="AD24" s="103"/>
      <c r="AE24" s="103"/>
      <c r="AF24" s="103"/>
      <c r="AG24" s="103"/>
      <c r="AH24" s="103"/>
    </row>
    <row r="25" spans="1:34">
      <c r="A25" s="168"/>
      <c r="B25" s="153" t="s">
        <v>125</v>
      </c>
      <c r="C25" s="191"/>
      <c r="D25" s="191"/>
      <c r="E25" s="191"/>
      <c r="F25" s="181"/>
      <c r="G25" s="181"/>
      <c r="H25" s="181"/>
      <c r="I25" s="181"/>
      <c r="J25" s="181"/>
      <c r="K25" s="181"/>
      <c r="L25" s="181"/>
      <c r="M25" s="181"/>
      <c r="N25" s="181"/>
      <c r="O25" s="181"/>
      <c r="P25" s="181"/>
      <c r="Q25" s="181"/>
      <c r="R25" s="67"/>
      <c r="S25" s="181"/>
      <c r="T25" s="181"/>
      <c r="U25" s="181"/>
      <c r="V25" s="181"/>
      <c r="W25" s="103"/>
      <c r="X25" s="103"/>
      <c r="Y25" s="103"/>
      <c r="Z25" s="103"/>
      <c r="AA25" s="103"/>
      <c r="AB25" s="103"/>
      <c r="AC25" s="103"/>
      <c r="AD25" s="103"/>
      <c r="AE25" s="103"/>
      <c r="AF25" s="103"/>
      <c r="AG25" s="103"/>
      <c r="AH25" s="103"/>
    </row>
    <row r="26" spans="1:34">
      <c r="A26" s="168">
        <v>1</v>
      </c>
      <c r="B26" s="99"/>
      <c r="C26" s="181"/>
      <c r="D26" s="181"/>
      <c r="E26" s="181"/>
      <c r="F26" s="181" t="s">
        <v>1</v>
      </c>
      <c r="G26" s="181" t="s">
        <v>1</v>
      </c>
      <c r="H26" s="181"/>
      <c r="I26" s="181"/>
      <c r="J26" s="181"/>
      <c r="K26" s="181"/>
      <c r="L26" s="181"/>
      <c r="M26" s="181">
        <f>J26+K26+L26</f>
        <v>0</v>
      </c>
      <c r="N26" s="181"/>
      <c r="O26" s="99"/>
      <c r="P26" s="168"/>
      <c r="Q26" s="168"/>
      <c r="R26" s="168"/>
      <c r="S26" s="181">
        <f>P26+Q26+R26</f>
        <v>0</v>
      </c>
      <c r="T26" s="181">
        <f t="shared" ref="T26:W28" si="8">I26-O26</f>
        <v>0</v>
      </c>
      <c r="U26" s="181">
        <f t="shared" si="8"/>
        <v>0</v>
      </c>
      <c r="V26" s="181">
        <f t="shared" si="8"/>
        <v>0</v>
      </c>
      <c r="W26" s="181">
        <f t="shared" si="8"/>
        <v>0</v>
      </c>
      <c r="X26" s="181">
        <f>U26+V26+W26</f>
        <v>0</v>
      </c>
      <c r="Y26" s="99"/>
      <c r="Z26" s="168"/>
      <c r="AA26" s="168"/>
      <c r="AB26" s="168"/>
      <c r="AC26" s="181">
        <f>Z26+AA26+AB26</f>
        <v>0</v>
      </c>
      <c r="AD26" s="99"/>
      <c r="AE26" s="168"/>
      <c r="AF26" s="168"/>
      <c r="AG26" s="168"/>
      <c r="AH26" s="181">
        <f>AE26+AF26+AG26</f>
        <v>0</v>
      </c>
    </row>
    <row r="27" spans="1:34">
      <c r="A27" s="168">
        <v>2</v>
      </c>
      <c r="B27" s="99"/>
      <c r="C27" s="181"/>
      <c r="D27" s="181"/>
      <c r="E27" s="181"/>
      <c r="F27" s="181" t="s">
        <v>1</v>
      </c>
      <c r="G27" s="181" t="s">
        <v>1</v>
      </c>
      <c r="H27" s="181"/>
      <c r="I27" s="181"/>
      <c r="J27" s="181"/>
      <c r="K27" s="181"/>
      <c r="L27" s="181"/>
      <c r="M27" s="181">
        <f>J27+K27+L27</f>
        <v>0</v>
      </c>
      <c r="N27" s="181"/>
      <c r="O27" s="99"/>
      <c r="P27" s="168"/>
      <c r="Q27" s="168"/>
      <c r="R27" s="168"/>
      <c r="S27" s="181">
        <f>P27+Q27+R27</f>
        <v>0</v>
      </c>
      <c r="T27" s="181">
        <f t="shared" si="8"/>
        <v>0</v>
      </c>
      <c r="U27" s="181">
        <f t="shared" si="8"/>
        <v>0</v>
      </c>
      <c r="V27" s="181">
        <f t="shared" si="8"/>
        <v>0</v>
      </c>
      <c r="W27" s="181">
        <f t="shared" si="8"/>
        <v>0</v>
      </c>
      <c r="X27" s="181">
        <f>U27+V27+W27</f>
        <v>0</v>
      </c>
      <c r="Y27" s="99"/>
      <c r="Z27" s="168"/>
      <c r="AA27" s="168"/>
      <c r="AB27" s="168"/>
      <c r="AC27" s="181">
        <f>Z27+AA27+AB27</f>
        <v>0</v>
      </c>
      <c r="AD27" s="99"/>
      <c r="AE27" s="168"/>
      <c r="AF27" s="168"/>
      <c r="AG27" s="168"/>
      <c r="AH27" s="181">
        <f>AE27+AF27+AG27</f>
        <v>0</v>
      </c>
    </row>
    <row r="28" spans="1:34">
      <c r="A28" s="168">
        <v>3</v>
      </c>
      <c r="B28" s="99"/>
      <c r="C28" s="181"/>
      <c r="D28" s="181"/>
      <c r="E28" s="181"/>
      <c r="F28" s="181" t="s">
        <v>1</v>
      </c>
      <c r="G28" s="181" t="s">
        <v>1</v>
      </c>
      <c r="H28" s="181"/>
      <c r="I28" s="181"/>
      <c r="J28" s="181"/>
      <c r="K28" s="181"/>
      <c r="L28" s="181"/>
      <c r="M28" s="181">
        <f>J28+K28+L28</f>
        <v>0</v>
      </c>
      <c r="N28" s="181"/>
      <c r="O28" s="99"/>
      <c r="P28" s="168"/>
      <c r="Q28" s="168"/>
      <c r="R28" s="168"/>
      <c r="S28" s="181">
        <f>P28+Q28+R28</f>
        <v>0</v>
      </c>
      <c r="T28" s="181">
        <f t="shared" si="8"/>
        <v>0</v>
      </c>
      <c r="U28" s="181">
        <f t="shared" si="8"/>
        <v>0</v>
      </c>
      <c r="V28" s="181">
        <f t="shared" si="8"/>
        <v>0</v>
      </c>
      <c r="W28" s="181">
        <f t="shared" si="8"/>
        <v>0</v>
      </c>
      <c r="X28" s="181">
        <f>U28+V28+W28</f>
        <v>0</v>
      </c>
      <c r="Y28" s="99"/>
      <c r="Z28" s="168"/>
      <c r="AA28" s="168"/>
      <c r="AB28" s="168"/>
      <c r="AC28" s="181">
        <f>Z28+AA28+AB28</f>
        <v>0</v>
      </c>
      <c r="AD28" s="99"/>
      <c r="AE28" s="168"/>
      <c r="AF28" s="168"/>
      <c r="AG28" s="168"/>
      <c r="AH28" s="181">
        <f>AE28+AF28+AG28</f>
        <v>0</v>
      </c>
    </row>
    <row r="29" spans="1:34" s="184" customFormat="1" ht="14.25">
      <c r="A29" s="179"/>
      <c r="B29" s="182" t="s">
        <v>112</v>
      </c>
      <c r="C29" s="183" t="s">
        <v>1</v>
      </c>
      <c r="D29" s="183"/>
      <c r="E29" s="183"/>
      <c r="F29" s="183" t="s">
        <v>1</v>
      </c>
      <c r="G29" s="183" t="s">
        <v>1</v>
      </c>
      <c r="H29" s="183" t="s">
        <v>1</v>
      </c>
      <c r="I29" s="183">
        <f>SUM(I26:I28)</f>
        <v>0</v>
      </c>
      <c r="J29" s="183">
        <f t="shared" ref="J29:R29" si="9">SUM(J26:J28)</f>
        <v>0</v>
      </c>
      <c r="K29" s="183">
        <f t="shared" si="9"/>
        <v>0</v>
      </c>
      <c r="L29" s="183">
        <f t="shared" si="9"/>
        <v>0</v>
      </c>
      <c r="M29" s="183">
        <f t="shared" si="9"/>
        <v>0</v>
      </c>
      <c r="N29" s="183" t="s">
        <v>1</v>
      </c>
      <c r="O29" s="183">
        <f t="shared" si="9"/>
        <v>0</v>
      </c>
      <c r="P29" s="183">
        <f t="shared" si="9"/>
        <v>0</v>
      </c>
      <c r="Q29" s="183">
        <f t="shared" si="9"/>
        <v>0</v>
      </c>
      <c r="R29" s="183">
        <f t="shared" si="9"/>
        <v>0</v>
      </c>
      <c r="S29" s="183">
        <f>SUM(S26:S28)</f>
        <v>0</v>
      </c>
      <c r="T29" s="183">
        <f>SUM(T26:T28)</f>
        <v>0</v>
      </c>
      <c r="U29" s="183">
        <f>SUM(U26:U28)</f>
        <v>0</v>
      </c>
      <c r="V29" s="183">
        <f>SUM(V26:V28)</f>
        <v>0</v>
      </c>
      <c r="W29" s="183">
        <f t="shared" ref="W29:AH29" si="10">SUM(W26:W28)</f>
        <v>0</v>
      </c>
      <c r="X29" s="183">
        <f t="shared" si="10"/>
        <v>0</v>
      </c>
      <c r="Y29" s="183">
        <f t="shared" si="10"/>
        <v>0</v>
      </c>
      <c r="Z29" s="183">
        <f t="shared" si="10"/>
        <v>0</v>
      </c>
      <c r="AA29" s="183">
        <f t="shared" si="10"/>
        <v>0</v>
      </c>
      <c r="AB29" s="183">
        <f t="shared" si="10"/>
        <v>0</v>
      </c>
      <c r="AC29" s="183">
        <f t="shared" si="10"/>
        <v>0</v>
      </c>
      <c r="AD29" s="183">
        <f t="shared" si="10"/>
        <v>0</v>
      </c>
      <c r="AE29" s="183">
        <f t="shared" si="10"/>
        <v>0</v>
      </c>
      <c r="AF29" s="183">
        <f t="shared" si="10"/>
        <v>0</v>
      </c>
      <c r="AG29" s="183">
        <f t="shared" si="10"/>
        <v>0</v>
      </c>
      <c r="AH29" s="183">
        <f t="shared" si="10"/>
        <v>0</v>
      </c>
    </row>
    <row r="30" spans="1:34" s="184" customFormat="1" ht="14.25">
      <c r="A30" s="179"/>
      <c r="B30" s="202"/>
      <c r="C30" s="234"/>
      <c r="D30" s="234"/>
      <c r="E30" s="234"/>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row>
    <row r="31" spans="1:34" s="184" customFormat="1" ht="30" customHeight="1">
      <c r="A31" s="179"/>
      <c r="B31" s="482" t="s">
        <v>410</v>
      </c>
      <c r="C31" s="183" t="s">
        <v>1</v>
      </c>
      <c r="D31" s="183"/>
      <c r="E31" s="183"/>
      <c r="F31" s="183" t="s">
        <v>1</v>
      </c>
      <c r="G31" s="183" t="s">
        <v>1</v>
      </c>
      <c r="H31" s="183" t="s">
        <v>1</v>
      </c>
      <c r="I31" s="183">
        <f>I21+I29</f>
        <v>0</v>
      </c>
      <c r="J31" s="183">
        <f t="shared" ref="J31:AH31" si="11">J21+J29</f>
        <v>0</v>
      </c>
      <c r="K31" s="183">
        <f t="shared" si="11"/>
        <v>0</v>
      </c>
      <c r="L31" s="183">
        <f t="shared" si="11"/>
        <v>0</v>
      </c>
      <c r="M31" s="183">
        <f t="shared" si="11"/>
        <v>0</v>
      </c>
      <c r="N31" s="183" t="s">
        <v>1</v>
      </c>
      <c r="O31" s="183">
        <f t="shared" si="11"/>
        <v>0</v>
      </c>
      <c r="P31" s="183">
        <f t="shared" si="11"/>
        <v>0</v>
      </c>
      <c r="Q31" s="183">
        <f t="shared" si="11"/>
        <v>0</v>
      </c>
      <c r="R31" s="183">
        <f t="shared" si="11"/>
        <v>0</v>
      </c>
      <c r="S31" s="183">
        <f t="shared" si="11"/>
        <v>0</v>
      </c>
      <c r="T31" s="183">
        <f t="shared" si="11"/>
        <v>0</v>
      </c>
      <c r="U31" s="183">
        <f t="shared" si="11"/>
        <v>0</v>
      </c>
      <c r="V31" s="183">
        <f t="shared" si="11"/>
        <v>0</v>
      </c>
      <c r="W31" s="183">
        <f t="shared" si="11"/>
        <v>0</v>
      </c>
      <c r="X31" s="183">
        <f t="shared" si="11"/>
        <v>0</v>
      </c>
      <c r="Y31" s="183">
        <f t="shared" si="11"/>
        <v>0</v>
      </c>
      <c r="Z31" s="183">
        <f t="shared" si="11"/>
        <v>0</v>
      </c>
      <c r="AA31" s="183">
        <f t="shared" si="11"/>
        <v>0</v>
      </c>
      <c r="AB31" s="183">
        <f t="shared" si="11"/>
        <v>0</v>
      </c>
      <c r="AC31" s="183">
        <f t="shared" si="11"/>
        <v>0</v>
      </c>
      <c r="AD31" s="183">
        <f t="shared" si="11"/>
        <v>0</v>
      </c>
      <c r="AE31" s="183">
        <f t="shared" si="11"/>
        <v>0</v>
      </c>
      <c r="AF31" s="183">
        <f t="shared" si="11"/>
        <v>0</v>
      </c>
      <c r="AG31" s="183">
        <f t="shared" si="11"/>
        <v>0</v>
      </c>
      <c r="AH31" s="183">
        <f t="shared" si="11"/>
        <v>0</v>
      </c>
    </row>
    <row r="32" spans="1:34" s="14" customFormat="1" ht="12.75">
      <c r="A32" s="38"/>
      <c r="B32" s="192"/>
      <c r="C32" s="40"/>
      <c r="D32" s="40"/>
      <c r="E32" s="40"/>
      <c r="F32" s="40"/>
      <c r="G32" s="40"/>
      <c r="H32" s="40"/>
      <c r="I32" s="40"/>
      <c r="J32" s="40"/>
      <c r="K32" s="40"/>
      <c r="L32" s="40"/>
      <c r="M32" s="40"/>
      <c r="N32" s="40"/>
      <c r="O32" s="40"/>
      <c r="P32" s="40"/>
      <c r="Q32" s="40"/>
      <c r="S32" s="40"/>
      <c r="T32" s="40"/>
      <c r="U32" s="40"/>
      <c r="V32" s="40"/>
    </row>
    <row r="33" spans="2:9">
      <c r="B33" s="5" t="s">
        <v>195</v>
      </c>
    </row>
    <row r="34" spans="2:9" ht="27.75" customHeight="1">
      <c r="B34" s="235" t="s">
        <v>390</v>
      </c>
      <c r="C34" s="151"/>
      <c r="D34" s="235"/>
      <c r="E34" s="235"/>
      <c r="F34" s="235"/>
      <c r="G34" s="235"/>
    </row>
    <row r="35" spans="2:9" ht="37.5" customHeight="1">
      <c r="B35" s="716" t="s">
        <v>389</v>
      </c>
      <c r="C35" s="717"/>
      <c r="D35" s="717"/>
      <c r="E35" s="717"/>
      <c r="F35" s="717"/>
      <c r="G35" s="717"/>
      <c r="H35" s="717"/>
      <c r="I35" s="717"/>
    </row>
    <row r="36" spans="2:9" ht="29.25" customHeight="1">
      <c r="B36" s="237" t="s">
        <v>243</v>
      </c>
      <c r="C36" s="235"/>
      <c r="D36" s="235"/>
      <c r="E36" s="235"/>
      <c r="F36" s="235"/>
      <c r="G36" s="235"/>
    </row>
  </sheetData>
  <mergeCells count="6">
    <mergeCell ref="B35:I35"/>
    <mergeCell ref="Y4:AC4"/>
    <mergeCell ref="AD4:AH4"/>
    <mergeCell ref="Q2:S2"/>
    <mergeCell ref="O4:S4"/>
    <mergeCell ref="T4:X4"/>
  </mergeCells>
  <phoneticPr fontId="2"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D20"/>
  <sheetViews>
    <sheetView workbookViewId="0">
      <selection activeCell="B14" sqref="B14"/>
    </sheetView>
  </sheetViews>
  <sheetFormatPr defaultRowHeight="17.25"/>
  <cols>
    <col min="1" max="1" width="6.28515625" style="162" customWidth="1"/>
    <col min="2" max="2" width="36" style="163" customWidth="1"/>
    <col min="3" max="3" width="80.140625" style="163" customWidth="1"/>
    <col min="4" max="4" width="24.28515625" style="163" customWidth="1"/>
    <col min="5" max="256" width="9.140625" style="163"/>
    <col min="257" max="257" width="6.28515625" style="163" customWidth="1"/>
    <col min="258" max="258" width="36" style="163" customWidth="1"/>
    <col min="259" max="259" width="80.140625" style="163" customWidth="1"/>
    <col min="260" max="260" width="24.28515625" style="163" customWidth="1"/>
    <col min="261" max="512" width="9.140625" style="163"/>
    <col min="513" max="513" width="6.28515625" style="163" customWidth="1"/>
    <col min="514" max="514" width="36" style="163" customWidth="1"/>
    <col min="515" max="515" width="80.140625" style="163" customWidth="1"/>
    <col min="516" max="516" width="24.28515625" style="163" customWidth="1"/>
    <col min="517" max="768" width="9.140625" style="163"/>
    <col min="769" max="769" width="6.28515625" style="163" customWidth="1"/>
    <col min="770" max="770" width="36" style="163" customWidth="1"/>
    <col min="771" max="771" width="80.140625" style="163" customWidth="1"/>
    <col min="772" max="772" width="24.28515625" style="163" customWidth="1"/>
    <col min="773" max="1024" width="9.140625" style="163"/>
    <col min="1025" max="1025" width="6.28515625" style="163" customWidth="1"/>
    <col min="1026" max="1026" width="36" style="163" customWidth="1"/>
    <col min="1027" max="1027" width="80.140625" style="163" customWidth="1"/>
    <col min="1028" max="1028" width="24.28515625" style="163" customWidth="1"/>
    <col min="1029" max="1280" width="9.140625" style="163"/>
    <col min="1281" max="1281" width="6.28515625" style="163" customWidth="1"/>
    <col min="1282" max="1282" width="36" style="163" customWidth="1"/>
    <col min="1283" max="1283" width="80.140625" style="163" customWidth="1"/>
    <col min="1284" max="1284" width="24.28515625" style="163" customWidth="1"/>
    <col min="1285" max="1536" width="9.140625" style="163"/>
    <col min="1537" max="1537" width="6.28515625" style="163" customWidth="1"/>
    <col min="1538" max="1538" width="36" style="163" customWidth="1"/>
    <col min="1539" max="1539" width="80.140625" style="163" customWidth="1"/>
    <col min="1540" max="1540" width="24.28515625" style="163" customWidth="1"/>
    <col min="1541" max="1792" width="9.140625" style="163"/>
    <col min="1793" max="1793" width="6.28515625" style="163" customWidth="1"/>
    <col min="1794" max="1794" width="36" style="163" customWidth="1"/>
    <col min="1795" max="1795" width="80.140625" style="163" customWidth="1"/>
    <col min="1796" max="1796" width="24.28515625" style="163" customWidth="1"/>
    <col min="1797" max="2048" width="9.140625" style="163"/>
    <col min="2049" max="2049" width="6.28515625" style="163" customWidth="1"/>
    <col min="2050" max="2050" width="36" style="163" customWidth="1"/>
    <col min="2051" max="2051" width="80.140625" style="163" customWidth="1"/>
    <col min="2052" max="2052" width="24.28515625" style="163" customWidth="1"/>
    <col min="2053" max="2304" width="9.140625" style="163"/>
    <col min="2305" max="2305" width="6.28515625" style="163" customWidth="1"/>
    <col min="2306" max="2306" width="36" style="163" customWidth="1"/>
    <col min="2307" max="2307" width="80.140625" style="163" customWidth="1"/>
    <col min="2308" max="2308" width="24.28515625" style="163" customWidth="1"/>
    <col min="2309" max="2560" width="9.140625" style="163"/>
    <col min="2561" max="2561" width="6.28515625" style="163" customWidth="1"/>
    <col min="2562" max="2562" width="36" style="163" customWidth="1"/>
    <col min="2563" max="2563" width="80.140625" style="163" customWidth="1"/>
    <col min="2564" max="2564" width="24.28515625" style="163" customWidth="1"/>
    <col min="2565" max="2816" width="9.140625" style="163"/>
    <col min="2817" max="2817" width="6.28515625" style="163" customWidth="1"/>
    <col min="2818" max="2818" width="36" style="163" customWidth="1"/>
    <col min="2819" max="2819" width="80.140625" style="163" customWidth="1"/>
    <col min="2820" max="2820" width="24.28515625" style="163" customWidth="1"/>
    <col min="2821" max="3072" width="9.140625" style="163"/>
    <col min="3073" max="3073" width="6.28515625" style="163" customWidth="1"/>
    <col min="3074" max="3074" width="36" style="163" customWidth="1"/>
    <col min="3075" max="3075" width="80.140625" style="163" customWidth="1"/>
    <col min="3076" max="3076" width="24.28515625" style="163" customWidth="1"/>
    <col min="3077" max="3328" width="9.140625" style="163"/>
    <col min="3329" max="3329" width="6.28515625" style="163" customWidth="1"/>
    <col min="3330" max="3330" width="36" style="163" customWidth="1"/>
    <col min="3331" max="3331" width="80.140625" style="163" customWidth="1"/>
    <col min="3332" max="3332" width="24.28515625" style="163" customWidth="1"/>
    <col min="3333" max="3584" width="9.140625" style="163"/>
    <col min="3585" max="3585" width="6.28515625" style="163" customWidth="1"/>
    <col min="3586" max="3586" width="36" style="163" customWidth="1"/>
    <col min="3587" max="3587" width="80.140625" style="163" customWidth="1"/>
    <col min="3588" max="3588" width="24.28515625" style="163" customWidth="1"/>
    <col min="3589" max="3840" width="9.140625" style="163"/>
    <col min="3841" max="3841" width="6.28515625" style="163" customWidth="1"/>
    <col min="3842" max="3842" width="36" style="163" customWidth="1"/>
    <col min="3843" max="3843" width="80.140625" style="163" customWidth="1"/>
    <col min="3844" max="3844" width="24.28515625" style="163" customWidth="1"/>
    <col min="3845" max="4096" width="9.140625" style="163"/>
    <col min="4097" max="4097" width="6.28515625" style="163" customWidth="1"/>
    <col min="4098" max="4098" width="36" style="163" customWidth="1"/>
    <col min="4099" max="4099" width="80.140625" style="163" customWidth="1"/>
    <col min="4100" max="4100" width="24.28515625" style="163" customWidth="1"/>
    <col min="4101" max="4352" width="9.140625" style="163"/>
    <col min="4353" max="4353" width="6.28515625" style="163" customWidth="1"/>
    <col min="4354" max="4354" width="36" style="163" customWidth="1"/>
    <col min="4355" max="4355" width="80.140625" style="163" customWidth="1"/>
    <col min="4356" max="4356" width="24.28515625" style="163" customWidth="1"/>
    <col min="4357" max="4608" width="9.140625" style="163"/>
    <col min="4609" max="4609" width="6.28515625" style="163" customWidth="1"/>
    <col min="4610" max="4610" width="36" style="163" customWidth="1"/>
    <col min="4611" max="4611" width="80.140625" style="163" customWidth="1"/>
    <col min="4612" max="4612" width="24.28515625" style="163" customWidth="1"/>
    <col min="4613" max="4864" width="9.140625" style="163"/>
    <col min="4865" max="4865" width="6.28515625" style="163" customWidth="1"/>
    <col min="4866" max="4866" width="36" style="163" customWidth="1"/>
    <col min="4867" max="4867" width="80.140625" style="163" customWidth="1"/>
    <col min="4868" max="4868" width="24.28515625" style="163" customWidth="1"/>
    <col min="4869" max="5120" width="9.140625" style="163"/>
    <col min="5121" max="5121" width="6.28515625" style="163" customWidth="1"/>
    <col min="5122" max="5122" width="36" style="163" customWidth="1"/>
    <col min="5123" max="5123" width="80.140625" style="163" customWidth="1"/>
    <col min="5124" max="5124" width="24.28515625" style="163" customWidth="1"/>
    <col min="5125" max="5376" width="9.140625" style="163"/>
    <col min="5377" max="5377" width="6.28515625" style="163" customWidth="1"/>
    <col min="5378" max="5378" width="36" style="163" customWidth="1"/>
    <col min="5379" max="5379" width="80.140625" style="163" customWidth="1"/>
    <col min="5380" max="5380" width="24.28515625" style="163" customWidth="1"/>
    <col min="5381" max="5632" width="9.140625" style="163"/>
    <col min="5633" max="5633" width="6.28515625" style="163" customWidth="1"/>
    <col min="5634" max="5634" width="36" style="163" customWidth="1"/>
    <col min="5635" max="5635" width="80.140625" style="163" customWidth="1"/>
    <col min="5636" max="5636" width="24.28515625" style="163" customWidth="1"/>
    <col min="5637" max="5888" width="9.140625" style="163"/>
    <col min="5889" max="5889" width="6.28515625" style="163" customWidth="1"/>
    <col min="5890" max="5890" width="36" style="163" customWidth="1"/>
    <col min="5891" max="5891" width="80.140625" style="163" customWidth="1"/>
    <col min="5892" max="5892" width="24.28515625" style="163" customWidth="1"/>
    <col min="5893" max="6144" width="9.140625" style="163"/>
    <col min="6145" max="6145" width="6.28515625" style="163" customWidth="1"/>
    <col min="6146" max="6146" width="36" style="163" customWidth="1"/>
    <col min="6147" max="6147" width="80.140625" style="163" customWidth="1"/>
    <col min="6148" max="6148" width="24.28515625" style="163" customWidth="1"/>
    <col min="6149" max="6400" width="9.140625" style="163"/>
    <col min="6401" max="6401" width="6.28515625" style="163" customWidth="1"/>
    <col min="6402" max="6402" width="36" style="163" customWidth="1"/>
    <col min="6403" max="6403" width="80.140625" style="163" customWidth="1"/>
    <col min="6404" max="6404" width="24.28515625" style="163" customWidth="1"/>
    <col min="6405" max="6656" width="9.140625" style="163"/>
    <col min="6657" max="6657" width="6.28515625" style="163" customWidth="1"/>
    <col min="6658" max="6658" width="36" style="163" customWidth="1"/>
    <col min="6659" max="6659" width="80.140625" style="163" customWidth="1"/>
    <col min="6660" max="6660" width="24.28515625" style="163" customWidth="1"/>
    <col min="6661" max="6912" width="9.140625" style="163"/>
    <col min="6913" max="6913" width="6.28515625" style="163" customWidth="1"/>
    <col min="6914" max="6914" width="36" style="163" customWidth="1"/>
    <col min="6915" max="6915" width="80.140625" style="163" customWidth="1"/>
    <col min="6916" max="6916" width="24.28515625" style="163" customWidth="1"/>
    <col min="6917" max="7168" width="9.140625" style="163"/>
    <col min="7169" max="7169" width="6.28515625" style="163" customWidth="1"/>
    <col min="7170" max="7170" width="36" style="163" customWidth="1"/>
    <col min="7171" max="7171" width="80.140625" style="163" customWidth="1"/>
    <col min="7172" max="7172" width="24.28515625" style="163" customWidth="1"/>
    <col min="7173" max="7424" width="9.140625" style="163"/>
    <col min="7425" max="7425" width="6.28515625" style="163" customWidth="1"/>
    <col min="7426" max="7426" width="36" style="163" customWidth="1"/>
    <col min="7427" max="7427" width="80.140625" style="163" customWidth="1"/>
    <col min="7428" max="7428" width="24.28515625" style="163" customWidth="1"/>
    <col min="7429" max="7680" width="9.140625" style="163"/>
    <col min="7681" max="7681" width="6.28515625" style="163" customWidth="1"/>
    <col min="7682" max="7682" width="36" style="163" customWidth="1"/>
    <col min="7683" max="7683" width="80.140625" style="163" customWidth="1"/>
    <col min="7684" max="7684" width="24.28515625" style="163" customWidth="1"/>
    <col min="7685" max="7936" width="9.140625" style="163"/>
    <col min="7937" max="7937" width="6.28515625" style="163" customWidth="1"/>
    <col min="7938" max="7938" width="36" style="163" customWidth="1"/>
    <col min="7939" max="7939" width="80.140625" style="163" customWidth="1"/>
    <col min="7940" max="7940" width="24.28515625" style="163" customWidth="1"/>
    <col min="7941" max="8192" width="9.140625" style="163"/>
    <col min="8193" max="8193" width="6.28515625" style="163" customWidth="1"/>
    <col min="8194" max="8194" width="36" style="163" customWidth="1"/>
    <col min="8195" max="8195" width="80.140625" style="163" customWidth="1"/>
    <col min="8196" max="8196" width="24.28515625" style="163" customWidth="1"/>
    <col min="8197" max="8448" width="9.140625" style="163"/>
    <col min="8449" max="8449" width="6.28515625" style="163" customWidth="1"/>
    <col min="8450" max="8450" width="36" style="163" customWidth="1"/>
    <col min="8451" max="8451" width="80.140625" style="163" customWidth="1"/>
    <col min="8452" max="8452" width="24.28515625" style="163" customWidth="1"/>
    <col min="8453" max="8704" width="9.140625" style="163"/>
    <col min="8705" max="8705" width="6.28515625" style="163" customWidth="1"/>
    <col min="8706" max="8706" width="36" style="163" customWidth="1"/>
    <col min="8707" max="8707" width="80.140625" style="163" customWidth="1"/>
    <col min="8708" max="8708" width="24.28515625" style="163" customWidth="1"/>
    <col min="8709" max="8960" width="9.140625" style="163"/>
    <col min="8961" max="8961" width="6.28515625" style="163" customWidth="1"/>
    <col min="8962" max="8962" width="36" style="163" customWidth="1"/>
    <col min="8963" max="8963" width="80.140625" style="163" customWidth="1"/>
    <col min="8964" max="8964" width="24.28515625" style="163" customWidth="1"/>
    <col min="8965" max="9216" width="9.140625" style="163"/>
    <col min="9217" max="9217" width="6.28515625" style="163" customWidth="1"/>
    <col min="9218" max="9218" width="36" style="163" customWidth="1"/>
    <col min="9219" max="9219" width="80.140625" style="163" customWidth="1"/>
    <col min="9220" max="9220" width="24.28515625" style="163" customWidth="1"/>
    <col min="9221" max="9472" width="9.140625" style="163"/>
    <col min="9473" max="9473" width="6.28515625" style="163" customWidth="1"/>
    <col min="9474" max="9474" width="36" style="163" customWidth="1"/>
    <col min="9475" max="9475" width="80.140625" style="163" customWidth="1"/>
    <col min="9476" max="9476" width="24.28515625" style="163" customWidth="1"/>
    <col min="9477" max="9728" width="9.140625" style="163"/>
    <col min="9729" max="9729" width="6.28515625" style="163" customWidth="1"/>
    <col min="9730" max="9730" width="36" style="163" customWidth="1"/>
    <col min="9731" max="9731" width="80.140625" style="163" customWidth="1"/>
    <col min="9732" max="9732" width="24.28515625" style="163" customWidth="1"/>
    <col min="9733" max="9984" width="9.140625" style="163"/>
    <col min="9985" max="9985" width="6.28515625" style="163" customWidth="1"/>
    <col min="9986" max="9986" width="36" style="163" customWidth="1"/>
    <col min="9987" max="9987" width="80.140625" style="163" customWidth="1"/>
    <col min="9988" max="9988" width="24.28515625" style="163" customWidth="1"/>
    <col min="9989" max="10240" width="9.140625" style="163"/>
    <col min="10241" max="10241" width="6.28515625" style="163" customWidth="1"/>
    <col min="10242" max="10242" width="36" style="163" customWidth="1"/>
    <col min="10243" max="10243" width="80.140625" style="163" customWidth="1"/>
    <col min="10244" max="10244" width="24.28515625" style="163" customWidth="1"/>
    <col min="10245" max="10496" width="9.140625" style="163"/>
    <col min="10497" max="10497" width="6.28515625" style="163" customWidth="1"/>
    <col min="10498" max="10498" width="36" style="163" customWidth="1"/>
    <col min="10499" max="10499" width="80.140625" style="163" customWidth="1"/>
    <col min="10500" max="10500" width="24.28515625" style="163" customWidth="1"/>
    <col min="10501" max="10752" width="9.140625" style="163"/>
    <col min="10753" max="10753" width="6.28515625" style="163" customWidth="1"/>
    <col min="10754" max="10754" width="36" style="163" customWidth="1"/>
    <col min="10755" max="10755" width="80.140625" style="163" customWidth="1"/>
    <col min="10756" max="10756" width="24.28515625" style="163" customWidth="1"/>
    <col min="10757" max="11008" width="9.140625" style="163"/>
    <col min="11009" max="11009" width="6.28515625" style="163" customWidth="1"/>
    <col min="11010" max="11010" width="36" style="163" customWidth="1"/>
    <col min="11011" max="11011" width="80.140625" style="163" customWidth="1"/>
    <col min="11012" max="11012" width="24.28515625" style="163" customWidth="1"/>
    <col min="11013" max="11264" width="9.140625" style="163"/>
    <col min="11265" max="11265" width="6.28515625" style="163" customWidth="1"/>
    <col min="11266" max="11266" width="36" style="163" customWidth="1"/>
    <col min="11267" max="11267" width="80.140625" style="163" customWidth="1"/>
    <col min="11268" max="11268" width="24.28515625" style="163" customWidth="1"/>
    <col min="11269" max="11520" width="9.140625" style="163"/>
    <col min="11521" max="11521" width="6.28515625" style="163" customWidth="1"/>
    <col min="11522" max="11522" width="36" style="163" customWidth="1"/>
    <col min="11523" max="11523" width="80.140625" style="163" customWidth="1"/>
    <col min="11524" max="11524" width="24.28515625" style="163" customWidth="1"/>
    <col min="11525" max="11776" width="9.140625" style="163"/>
    <col min="11777" max="11777" width="6.28515625" style="163" customWidth="1"/>
    <col min="11778" max="11778" width="36" style="163" customWidth="1"/>
    <col min="11779" max="11779" width="80.140625" style="163" customWidth="1"/>
    <col min="11780" max="11780" width="24.28515625" style="163" customWidth="1"/>
    <col min="11781" max="12032" width="9.140625" style="163"/>
    <col min="12033" max="12033" width="6.28515625" style="163" customWidth="1"/>
    <col min="12034" max="12034" width="36" style="163" customWidth="1"/>
    <col min="12035" max="12035" width="80.140625" style="163" customWidth="1"/>
    <col min="12036" max="12036" width="24.28515625" style="163" customWidth="1"/>
    <col min="12037" max="12288" width="9.140625" style="163"/>
    <col min="12289" max="12289" width="6.28515625" style="163" customWidth="1"/>
    <col min="12290" max="12290" width="36" style="163" customWidth="1"/>
    <col min="12291" max="12291" width="80.140625" style="163" customWidth="1"/>
    <col min="12292" max="12292" width="24.28515625" style="163" customWidth="1"/>
    <col min="12293" max="12544" width="9.140625" style="163"/>
    <col min="12545" max="12545" width="6.28515625" style="163" customWidth="1"/>
    <col min="12546" max="12546" width="36" style="163" customWidth="1"/>
    <col min="12547" max="12547" width="80.140625" style="163" customWidth="1"/>
    <col min="12548" max="12548" width="24.28515625" style="163" customWidth="1"/>
    <col min="12549" max="12800" width="9.140625" style="163"/>
    <col min="12801" max="12801" width="6.28515625" style="163" customWidth="1"/>
    <col min="12802" max="12802" width="36" style="163" customWidth="1"/>
    <col min="12803" max="12803" width="80.140625" style="163" customWidth="1"/>
    <col min="12804" max="12804" width="24.28515625" style="163" customWidth="1"/>
    <col min="12805" max="13056" width="9.140625" style="163"/>
    <col min="13057" max="13057" width="6.28515625" style="163" customWidth="1"/>
    <col min="13058" max="13058" width="36" style="163" customWidth="1"/>
    <col min="13059" max="13059" width="80.140625" style="163" customWidth="1"/>
    <col min="13060" max="13060" width="24.28515625" style="163" customWidth="1"/>
    <col min="13061" max="13312" width="9.140625" style="163"/>
    <col min="13313" max="13313" width="6.28515625" style="163" customWidth="1"/>
    <col min="13314" max="13314" width="36" style="163" customWidth="1"/>
    <col min="13315" max="13315" width="80.140625" style="163" customWidth="1"/>
    <col min="13316" max="13316" width="24.28515625" style="163" customWidth="1"/>
    <col min="13317" max="13568" width="9.140625" style="163"/>
    <col min="13569" max="13569" width="6.28515625" style="163" customWidth="1"/>
    <col min="13570" max="13570" width="36" style="163" customWidth="1"/>
    <col min="13571" max="13571" width="80.140625" style="163" customWidth="1"/>
    <col min="13572" max="13572" width="24.28515625" style="163" customWidth="1"/>
    <col min="13573" max="13824" width="9.140625" style="163"/>
    <col min="13825" max="13825" width="6.28515625" style="163" customWidth="1"/>
    <col min="13826" max="13826" width="36" style="163" customWidth="1"/>
    <col min="13827" max="13827" width="80.140625" style="163" customWidth="1"/>
    <col min="13828" max="13828" width="24.28515625" style="163" customWidth="1"/>
    <col min="13829" max="14080" width="9.140625" style="163"/>
    <col min="14081" max="14081" width="6.28515625" style="163" customWidth="1"/>
    <col min="14082" max="14082" width="36" style="163" customWidth="1"/>
    <col min="14083" max="14083" width="80.140625" style="163" customWidth="1"/>
    <col min="14084" max="14084" width="24.28515625" style="163" customWidth="1"/>
    <col min="14085" max="14336" width="9.140625" style="163"/>
    <col min="14337" max="14337" width="6.28515625" style="163" customWidth="1"/>
    <col min="14338" max="14338" width="36" style="163" customWidth="1"/>
    <col min="14339" max="14339" width="80.140625" style="163" customWidth="1"/>
    <col min="14340" max="14340" width="24.28515625" style="163" customWidth="1"/>
    <col min="14341" max="14592" width="9.140625" style="163"/>
    <col min="14593" max="14593" width="6.28515625" style="163" customWidth="1"/>
    <col min="14594" max="14594" width="36" style="163" customWidth="1"/>
    <col min="14595" max="14595" width="80.140625" style="163" customWidth="1"/>
    <col min="14596" max="14596" width="24.28515625" style="163" customWidth="1"/>
    <col min="14597" max="14848" width="9.140625" style="163"/>
    <col min="14849" max="14849" width="6.28515625" style="163" customWidth="1"/>
    <col min="14850" max="14850" width="36" style="163" customWidth="1"/>
    <col min="14851" max="14851" width="80.140625" style="163" customWidth="1"/>
    <col min="14852" max="14852" width="24.28515625" style="163" customWidth="1"/>
    <col min="14853" max="15104" width="9.140625" style="163"/>
    <col min="15105" max="15105" width="6.28515625" style="163" customWidth="1"/>
    <col min="15106" max="15106" width="36" style="163" customWidth="1"/>
    <col min="15107" max="15107" width="80.140625" style="163" customWidth="1"/>
    <col min="15108" max="15108" width="24.28515625" style="163" customWidth="1"/>
    <col min="15109" max="15360" width="9.140625" style="163"/>
    <col min="15361" max="15361" width="6.28515625" style="163" customWidth="1"/>
    <col min="15362" max="15362" width="36" style="163" customWidth="1"/>
    <col min="15363" max="15363" width="80.140625" style="163" customWidth="1"/>
    <col min="15364" max="15364" width="24.28515625" style="163" customWidth="1"/>
    <col min="15365" max="15616" width="9.140625" style="163"/>
    <col min="15617" max="15617" width="6.28515625" style="163" customWidth="1"/>
    <col min="15618" max="15618" width="36" style="163" customWidth="1"/>
    <col min="15619" max="15619" width="80.140625" style="163" customWidth="1"/>
    <col min="15620" max="15620" width="24.28515625" style="163" customWidth="1"/>
    <col min="15621" max="15872" width="9.140625" style="163"/>
    <col min="15873" max="15873" width="6.28515625" style="163" customWidth="1"/>
    <col min="15874" max="15874" width="36" style="163" customWidth="1"/>
    <col min="15875" max="15875" width="80.140625" style="163" customWidth="1"/>
    <col min="15876" max="15876" width="24.28515625" style="163" customWidth="1"/>
    <col min="15877" max="16128" width="9.140625" style="163"/>
    <col min="16129" max="16129" width="6.28515625" style="163" customWidth="1"/>
    <col min="16130" max="16130" width="36" style="163" customWidth="1"/>
    <col min="16131" max="16131" width="80.140625" style="163" customWidth="1"/>
    <col min="16132" max="16132" width="24.28515625" style="163" customWidth="1"/>
    <col min="16133" max="16384" width="9.140625" style="163"/>
  </cols>
  <sheetData>
    <row r="1" spans="1:4" s="257" customFormat="1">
      <c r="A1" s="164"/>
      <c r="B1" s="715"/>
      <c r="C1" s="715"/>
      <c r="D1" s="565" t="s">
        <v>178</v>
      </c>
    </row>
    <row r="2" spans="1:4" s="257" customFormat="1">
      <c r="A2" s="164"/>
      <c r="D2" s="569" t="s">
        <v>27</v>
      </c>
    </row>
    <row r="3" spans="1:4" s="257" customFormat="1" ht="35.25" customHeight="1" thickBot="1">
      <c r="A3" s="164"/>
      <c r="B3" s="727" t="s">
        <v>447</v>
      </c>
      <c r="C3" s="727"/>
    </row>
    <row r="4" spans="1:4" s="258" customFormat="1">
      <c r="A4" s="164"/>
      <c r="B4" s="567" t="s">
        <v>28</v>
      </c>
      <c r="C4" s="567"/>
    </row>
    <row r="5" spans="1:4" s="257" customFormat="1">
      <c r="A5" s="419" t="s">
        <v>292</v>
      </c>
      <c r="B5" s="419"/>
      <c r="C5" s="419"/>
    </row>
    <row r="6" spans="1:4" s="257" customFormat="1">
      <c r="A6" s="419" t="s">
        <v>477</v>
      </c>
      <c r="B6" s="419"/>
      <c r="C6" s="419"/>
    </row>
    <row r="7" spans="1:4" s="258" customFormat="1">
      <c r="A7" s="164"/>
      <c r="B7" s="166"/>
      <c r="C7" s="166"/>
    </row>
    <row r="8" spans="1:4" ht="40.5">
      <c r="A8" s="296">
        <v>1</v>
      </c>
      <c r="B8" s="215" t="s">
        <v>478</v>
      </c>
      <c r="C8" s="513"/>
    </row>
    <row r="9" spans="1:4" ht="27">
      <c r="A9" s="296">
        <v>2</v>
      </c>
      <c r="B9" s="215" t="s">
        <v>479</v>
      </c>
      <c r="C9" s="513"/>
    </row>
    <row r="10" spans="1:4" ht="27">
      <c r="A10" s="296">
        <v>3</v>
      </c>
      <c r="B10" s="215" t="s">
        <v>480</v>
      </c>
      <c r="C10" s="513"/>
    </row>
    <row r="11" spans="1:4">
      <c r="A11" s="296">
        <v>4</v>
      </c>
      <c r="B11" s="215" t="s">
        <v>481</v>
      </c>
      <c r="C11" s="513"/>
    </row>
    <row r="12" spans="1:4" ht="40.5">
      <c r="A12" s="296">
        <v>5</v>
      </c>
      <c r="B12" s="215" t="s">
        <v>482</v>
      </c>
      <c r="C12" s="513"/>
    </row>
    <row r="13" spans="1:4" ht="54">
      <c r="A13" s="162" t="s">
        <v>7</v>
      </c>
      <c r="B13" s="570" t="s">
        <v>483</v>
      </c>
      <c r="C13" s="571"/>
    </row>
    <row r="14" spans="1:4" ht="27">
      <c r="A14" s="572" t="s">
        <v>484</v>
      </c>
      <c r="B14" s="573"/>
      <c r="C14" s="574"/>
    </row>
    <row r="15" spans="1:4" ht="41.25">
      <c r="A15" s="572"/>
      <c r="B15" s="23" t="s">
        <v>485</v>
      </c>
      <c r="C15" s="575" t="s">
        <v>486</v>
      </c>
    </row>
    <row r="16" spans="1:4">
      <c r="A16" s="169">
        <v>1</v>
      </c>
      <c r="B16" s="170"/>
      <c r="C16" s="170"/>
    </row>
    <row r="17" spans="1:3">
      <c r="A17" s="169">
        <v>2</v>
      </c>
      <c r="B17" s="170"/>
      <c r="C17" s="170"/>
    </row>
    <row r="18" spans="1:3">
      <c r="A18" s="169">
        <v>3</v>
      </c>
      <c r="B18" s="170"/>
      <c r="C18" s="170"/>
    </row>
    <row r="19" spans="1:3">
      <c r="A19" s="169" t="s">
        <v>266</v>
      </c>
      <c r="B19" s="170"/>
      <c r="C19" s="170"/>
    </row>
    <row r="20" spans="1:3" s="151" customFormat="1">
      <c r="A20" s="444"/>
      <c r="B20" s="446" t="s">
        <v>315</v>
      </c>
      <c r="C20" s="445">
        <f>SUM(C16:C19)</f>
        <v>0</v>
      </c>
    </row>
  </sheetData>
  <mergeCells count="2">
    <mergeCell ref="B1:C1"/>
    <mergeCell ref="B3:C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F15"/>
  <sheetViews>
    <sheetView workbookViewId="0">
      <selection activeCell="F23" sqref="F23"/>
    </sheetView>
  </sheetViews>
  <sheetFormatPr defaultRowHeight="13.5"/>
  <cols>
    <col min="1" max="1" width="6.140625" style="5" customWidth="1"/>
    <col min="2" max="2" width="39.140625" style="5" customWidth="1"/>
    <col min="3" max="3" width="16.5703125" style="5" customWidth="1"/>
    <col min="4" max="4" width="18.42578125" style="5" customWidth="1"/>
    <col min="5" max="5" width="19.7109375" style="5" customWidth="1"/>
    <col min="6" max="6" width="23.5703125" style="5" customWidth="1"/>
    <col min="7" max="7" width="12.42578125" style="5" customWidth="1"/>
    <col min="8" max="8" width="26.7109375" style="5" customWidth="1"/>
    <col min="9" max="9" width="11.28515625" style="5" customWidth="1"/>
    <col min="10" max="10" width="14" style="5" customWidth="1"/>
    <col min="11" max="11" width="10.7109375" style="5" customWidth="1"/>
    <col min="12" max="12" width="10.28515625" style="5" customWidth="1"/>
    <col min="13" max="256" width="9.140625" style="5"/>
    <col min="257" max="257" width="6.140625" style="5" customWidth="1"/>
    <col min="258" max="258" width="39.140625" style="5" customWidth="1"/>
    <col min="259" max="259" width="16.5703125" style="5" customWidth="1"/>
    <col min="260" max="260" width="18.42578125" style="5" customWidth="1"/>
    <col min="261" max="261" width="19.7109375" style="5" customWidth="1"/>
    <col min="262" max="262" width="23.5703125" style="5" customWidth="1"/>
    <col min="263" max="263" width="12.42578125" style="5" customWidth="1"/>
    <col min="264" max="264" width="26.7109375" style="5" customWidth="1"/>
    <col min="265" max="265" width="11.28515625" style="5" customWidth="1"/>
    <col min="266" max="266" width="14" style="5" customWidth="1"/>
    <col min="267" max="267" width="10.7109375" style="5" customWidth="1"/>
    <col min="268" max="268" width="10.28515625" style="5" customWidth="1"/>
    <col min="269" max="512" width="9.140625" style="5"/>
    <col min="513" max="513" width="6.140625" style="5" customWidth="1"/>
    <col min="514" max="514" width="39.140625" style="5" customWidth="1"/>
    <col min="515" max="515" width="16.5703125" style="5" customWidth="1"/>
    <col min="516" max="516" width="18.42578125" style="5" customWidth="1"/>
    <col min="517" max="517" width="19.7109375" style="5" customWidth="1"/>
    <col min="518" max="518" width="23.5703125" style="5" customWidth="1"/>
    <col min="519" max="519" width="12.42578125" style="5" customWidth="1"/>
    <col min="520" max="520" width="26.7109375" style="5" customWidth="1"/>
    <col min="521" max="521" width="11.28515625" style="5" customWidth="1"/>
    <col min="522" max="522" width="14" style="5" customWidth="1"/>
    <col min="523" max="523" width="10.7109375" style="5" customWidth="1"/>
    <col min="524" max="524" width="10.28515625" style="5" customWidth="1"/>
    <col min="525" max="768" width="9.140625" style="5"/>
    <col min="769" max="769" width="6.140625" style="5" customWidth="1"/>
    <col min="770" max="770" width="39.140625" style="5" customWidth="1"/>
    <col min="771" max="771" width="16.5703125" style="5" customWidth="1"/>
    <col min="772" max="772" width="18.42578125" style="5" customWidth="1"/>
    <col min="773" max="773" width="19.7109375" style="5" customWidth="1"/>
    <col min="774" max="774" width="23.5703125" style="5" customWidth="1"/>
    <col min="775" max="775" width="12.42578125" style="5" customWidth="1"/>
    <col min="776" max="776" width="26.7109375" style="5" customWidth="1"/>
    <col min="777" max="777" width="11.28515625" style="5" customWidth="1"/>
    <col min="778" max="778" width="14" style="5" customWidth="1"/>
    <col min="779" max="779" width="10.7109375" style="5" customWidth="1"/>
    <col min="780" max="780" width="10.28515625" style="5" customWidth="1"/>
    <col min="781" max="1024" width="9.140625" style="5"/>
    <col min="1025" max="1025" width="6.140625" style="5" customWidth="1"/>
    <col min="1026" max="1026" width="39.140625" style="5" customWidth="1"/>
    <col min="1027" max="1027" width="16.5703125" style="5" customWidth="1"/>
    <col min="1028" max="1028" width="18.42578125" style="5" customWidth="1"/>
    <col min="1029" max="1029" width="19.7109375" style="5" customWidth="1"/>
    <col min="1030" max="1030" width="23.5703125" style="5" customWidth="1"/>
    <col min="1031" max="1031" width="12.42578125" style="5" customWidth="1"/>
    <col min="1032" max="1032" width="26.7109375" style="5" customWidth="1"/>
    <col min="1033" max="1033" width="11.28515625" style="5" customWidth="1"/>
    <col min="1034" max="1034" width="14" style="5" customWidth="1"/>
    <col min="1035" max="1035" width="10.7109375" style="5" customWidth="1"/>
    <col min="1036" max="1036" width="10.28515625" style="5" customWidth="1"/>
    <col min="1037" max="1280" width="9.140625" style="5"/>
    <col min="1281" max="1281" width="6.140625" style="5" customWidth="1"/>
    <col min="1282" max="1282" width="39.140625" style="5" customWidth="1"/>
    <col min="1283" max="1283" width="16.5703125" style="5" customWidth="1"/>
    <col min="1284" max="1284" width="18.42578125" style="5" customWidth="1"/>
    <col min="1285" max="1285" width="19.7109375" style="5" customWidth="1"/>
    <col min="1286" max="1286" width="23.5703125" style="5" customWidth="1"/>
    <col min="1287" max="1287" width="12.42578125" style="5" customWidth="1"/>
    <col min="1288" max="1288" width="26.7109375" style="5" customWidth="1"/>
    <col min="1289" max="1289" width="11.28515625" style="5" customWidth="1"/>
    <col min="1290" max="1290" width="14" style="5" customWidth="1"/>
    <col min="1291" max="1291" width="10.7109375" style="5" customWidth="1"/>
    <col min="1292" max="1292" width="10.28515625" style="5" customWidth="1"/>
    <col min="1293" max="1536" width="9.140625" style="5"/>
    <col min="1537" max="1537" width="6.140625" style="5" customWidth="1"/>
    <col min="1538" max="1538" width="39.140625" style="5" customWidth="1"/>
    <col min="1539" max="1539" width="16.5703125" style="5" customWidth="1"/>
    <col min="1540" max="1540" width="18.42578125" style="5" customWidth="1"/>
    <col min="1541" max="1541" width="19.7109375" style="5" customWidth="1"/>
    <col min="1542" max="1542" width="23.5703125" style="5" customWidth="1"/>
    <col min="1543" max="1543" width="12.42578125" style="5" customWidth="1"/>
    <col min="1544" max="1544" width="26.7109375" style="5" customWidth="1"/>
    <col min="1545" max="1545" width="11.28515625" style="5" customWidth="1"/>
    <col min="1546" max="1546" width="14" style="5" customWidth="1"/>
    <col min="1547" max="1547" width="10.7109375" style="5" customWidth="1"/>
    <col min="1548" max="1548" width="10.28515625" style="5" customWidth="1"/>
    <col min="1549" max="1792" width="9.140625" style="5"/>
    <col min="1793" max="1793" width="6.140625" style="5" customWidth="1"/>
    <col min="1794" max="1794" width="39.140625" style="5" customWidth="1"/>
    <col min="1795" max="1795" width="16.5703125" style="5" customWidth="1"/>
    <col min="1796" max="1796" width="18.42578125" style="5" customWidth="1"/>
    <col min="1797" max="1797" width="19.7109375" style="5" customWidth="1"/>
    <col min="1798" max="1798" width="23.5703125" style="5" customWidth="1"/>
    <col min="1799" max="1799" width="12.42578125" style="5" customWidth="1"/>
    <col min="1800" max="1800" width="26.7109375" style="5" customWidth="1"/>
    <col min="1801" max="1801" width="11.28515625" style="5" customWidth="1"/>
    <col min="1802" max="1802" width="14" style="5" customWidth="1"/>
    <col min="1803" max="1803" width="10.7109375" style="5" customWidth="1"/>
    <col min="1804" max="1804" width="10.28515625" style="5" customWidth="1"/>
    <col min="1805" max="2048" width="9.140625" style="5"/>
    <col min="2049" max="2049" width="6.140625" style="5" customWidth="1"/>
    <col min="2050" max="2050" width="39.140625" style="5" customWidth="1"/>
    <col min="2051" max="2051" width="16.5703125" style="5" customWidth="1"/>
    <col min="2052" max="2052" width="18.42578125" style="5" customWidth="1"/>
    <col min="2053" max="2053" width="19.7109375" style="5" customWidth="1"/>
    <col min="2054" max="2054" width="23.5703125" style="5" customWidth="1"/>
    <col min="2055" max="2055" width="12.42578125" style="5" customWidth="1"/>
    <col min="2056" max="2056" width="26.7109375" style="5" customWidth="1"/>
    <col min="2057" max="2057" width="11.28515625" style="5" customWidth="1"/>
    <col min="2058" max="2058" width="14" style="5" customWidth="1"/>
    <col min="2059" max="2059" width="10.7109375" style="5" customWidth="1"/>
    <col min="2060" max="2060" width="10.28515625" style="5" customWidth="1"/>
    <col min="2061" max="2304" width="9.140625" style="5"/>
    <col min="2305" max="2305" width="6.140625" style="5" customWidth="1"/>
    <col min="2306" max="2306" width="39.140625" style="5" customWidth="1"/>
    <col min="2307" max="2307" width="16.5703125" style="5" customWidth="1"/>
    <col min="2308" max="2308" width="18.42578125" style="5" customWidth="1"/>
    <col min="2309" max="2309" width="19.7109375" style="5" customWidth="1"/>
    <col min="2310" max="2310" width="23.5703125" style="5" customWidth="1"/>
    <col min="2311" max="2311" width="12.42578125" style="5" customWidth="1"/>
    <col min="2312" max="2312" width="26.7109375" style="5" customWidth="1"/>
    <col min="2313" max="2313" width="11.28515625" style="5" customWidth="1"/>
    <col min="2314" max="2314" width="14" style="5" customWidth="1"/>
    <col min="2315" max="2315" width="10.7109375" style="5" customWidth="1"/>
    <col min="2316" max="2316" width="10.28515625" style="5" customWidth="1"/>
    <col min="2317" max="2560" width="9.140625" style="5"/>
    <col min="2561" max="2561" width="6.140625" style="5" customWidth="1"/>
    <col min="2562" max="2562" width="39.140625" style="5" customWidth="1"/>
    <col min="2563" max="2563" width="16.5703125" style="5" customWidth="1"/>
    <col min="2564" max="2564" width="18.42578125" style="5" customWidth="1"/>
    <col min="2565" max="2565" width="19.7109375" style="5" customWidth="1"/>
    <col min="2566" max="2566" width="23.5703125" style="5" customWidth="1"/>
    <col min="2567" max="2567" width="12.42578125" style="5" customWidth="1"/>
    <col min="2568" max="2568" width="26.7109375" style="5" customWidth="1"/>
    <col min="2569" max="2569" width="11.28515625" style="5" customWidth="1"/>
    <col min="2570" max="2570" width="14" style="5" customWidth="1"/>
    <col min="2571" max="2571" width="10.7109375" style="5" customWidth="1"/>
    <col min="2572" max="2572" width="10.28515625" style="5" customWidth="1"/>
    <col min="2573" max="2816" width="9.140625" style="5"/>
    <col min="2817" max="2817" width="6.140625" style="5" customWidth="1"/>
    <col min="2818" max="2818" width="39.140625" style="5" customWidth="1"/>
    <col min="2819" max="2819" width="16.5703125" style="5" customWidth="1"/>
    <col min="2820" max="2820" width="18.42578125" style="5" customWidth="1"/>
    <col min="2821" max="2821" width="19.7109375" style="5" customWidth="1"/>
    <col min="2822" max="2822" width="23.5703125" style="5" customWidth="1"/>
    <col min="2823" max="2823" width="12.42578125" style="5" customWidth="1"/>
    <col min="2824" max="2824" width="26.7109375" style="5" customWidth="1"/>
    <col min="2825" max="2825" width="11.28515625" style="5" customWidth="1"/>
    <col min="2826" max="2826" width="14" style="5" customWidth="1"/>
    <col min="2827" max="2827" width="10.7109375" style="5" customWidth="1"/>
    <col min="2828" max="2828" width="10.28515625" style="5" customWidth="1"/>
    <col min="2829" max="3072" width="9.140625" style="5"/>
    <col min="3073" max="3073" width="6.140625" style="5" customWidth="1"/>
    <col min="3074" max="3074" width="39.140625" style="5" customWidth="1"/>
    <col min="3075" max="3075" width="16.5703125" style="5" customWidth="1"/>
    <col min="3076" max="3076" width="18.42578125" style="5" customWidth="1"/>
    <col min="3077" max="3077" width="19.7109375" style="5" customWidth="1"/>
    <col min="3078" max="3078" width="23.5703125" style="5" customWidth="1"/>
    <col min="3079" max="3079" width="12.42578125" style="5" customWidth="1"/>
    <col min="3080" max="3080" width="26.7109375" style="5" customWidth="1"/>
    <col min="3081" max="3081" width="11.28515625" style="5" customWidth="1"/>
    <col min="3082" max="3082" width="14" style="5" customWidth="1"/>
    <col min="3083" max="3083" width="10.7109375" style="5" customWidth="1"/>
    <col min="3084" max="3084" width="10.28515625" style="5" customWidth="1"/>
    <col min="3085" max="3328" width="9.140625" style="5"/>
    <col min="3329" max="3329" width="6.140625" style="5" customWidth="1"/>
    <col min="3330" max="3330" width="39.140625" style="5" customWidth="1"/>
    <col min="3331" max="3331" width="16.5703125" style="5" customWidth="1"/>
    <col min="3332" max="3332" width="18.42578125" style="5" customWidth="1"/>
    <col min="3333" max="3333" width="19.7109375" style="5" customWidth="1"/>
    <col min="3334" max="3334" width="23.5703125" style="5" customWidth="1"/>
    <col min="3335" max="3335" width="12.42578125" style="5" customWidth="1"/>
    <col min="3336" max="3336" width="26.7109375" style="5" customWidth="1"/>
    <col min="3337" max="3337" width="11.28515625" style="5" customWidth="1"/>
    <col min="3338" max="3338" width="14" style="5" customWidth="1"/>
    <col min="3339" max="3339" width="10.7109375" style="5" customWidth="1"/>
    <col min="3340" max="3340" width="10.28515625" style="5" customWidth="1"/>
    <col min="3341" max="3584" width="9.140625" style="5"/>
    <col min="3585" max="3585" width="6.140625" style="5" customWidth="1"/>
    <col min="3586" max="3586" width="39.140625" style="5" customWidth="1"/>
    <col min="3587" max="3587" width="16.5703125" style="5" customWidth="1"/>
    <col min="3588" max="3588" width="18.42578125" style="5" customWidth="1"/>
    <col min="3589" max="3589" width="19.7109375" style="5" customWidth="1"/>
    <col min="3590" max="3590" width="23.5703125" style="5" customWidth="1"/>
    <col min="3591" max="3591" width="12.42578125" style="5" customWidth="1"/>
    <col min="3592" max="3592" width="26.7109375" style="5" customWidth="1"/>
    <col min="3593" max="3593" width="11.28515625" style="5" customWidth="1"/>
    <col min="3594" max="3594" width="14" style="5" customWidth="1"/>
    <col min="3595" max="3595" width="10.7109375" style="5" customWidth="1"/>
    <col min="3596" max="3596" width="10.28515625" style="5" customWidth="1"/>
    <col min="3597" max="3840" width="9.140625" style="5"/>
    <col min="3841" max="3841" width="6.140625" style="5" customWidth="1"/>
    <col min="3842" max="3842" width="39.140625" style="5" customWidth="1"/>
    <col min="3843" max="3843" width="16.5703125" style="5" customWidth="1"/>
    <col min="3844" max="3844" width="18.42578125" style="5" customWidth="1"/>
    <col min="3845" max="3845" width="19.7109375" style="5" customWidth="1"/>
    <col min="3846" max="3846" width="23.5703125" style="5" customWidth="1"/>
    <col min="3847" max="3847" width="12.42578125" style="5" customWidth="1"/>
    <col min="3848" max="3848" width="26.7109375" style="5" customWidth="1"/>
    <col min="3849" max="3849" width="11.28515625" style="5" customWidth="1"/>
    <col min="3850" max="3850" width="14" style="5" customWidth="1"/>
    <col min="3851" max="3851" width="10.7109375" style="5" customWidth="1"/>
    <col min="3852" max="3852" width="10.28515625" style="5" customWidth="1"/>
    <col min="3853" max="4096" width="9.140625" style="5"/>
    <col min="4097" max="4097" width="6.140625" style="5" customWidth="1"/>
    <col min="4098" max="4098" width="39.140625" style="5" customWidth="1"/>
    <col min="4099" max="4099" width="16.5703125" style="5" customWidth="1"/>
    <col min="4100" max="4100" width="18.42578125" style="5" customWidth="1"/>
    <col min="4101" max="4101" width="19.7109375" style="5" customWidth="1"/>
    <col min="4102" max="4102" width="23.5703125" style="5" customWidth="1"/>
    <col min="4103" max="4103" width="12.42578125" style="5" customWidth="1"/>
    <col min="4104" max="4104" width="26.7109375" style="5" customWidth="1"/>
    <col min="4105" max="4105" width="11.28515625" style="5" customWidth="1"/>
    <col min="4106" max="4106" width="14" style="5" customWidth="1"/>
    <col min="4107" max="4107" width="10.7109375" style="5" customWidth="1"/>
    <col min="4108" max="4108" width="10.28515625" style="5" customWidth="1"/>
    <col min="4109" max="4352" width="9.140625" style="5"/>
    <col min="4353" max="4353" width="6.140625" style="5" customWidth="1"/>
    <col min="4354" max="4354" width="39.140625" style="5" customWidth="1"/>
    <col min="4355" max="4355" width="16.5703125" style="5" customWidth="1"/>
    <col min="4356" max="4356" width="18.42578125" style="5" customWidth="1"/>
    <col min="4357" max="4357" width="19.7109375" style="5" customWidth="1"/>
    <col min="4358" max="4358" width="23.5703125" style="5" customWidth="1"/>
    <col min="4359" max="4359" width="12.42578125" style="5" customWidth="1"/>
    <col min="4360" max="4360" width="26.7109375" style="5" customWidth="1"/>
    <col min="4361" max="4361" width="11.28515625" style="5" customWidth="1"/>
    <col min="4362" max="4362" width="14" style="5" customWidth="1"/>
    <col min="4363" max="4363" width="10.7109375" style="5" customWidth="1"/>
    <col min="4364" max="4364" width="10.28515625" style="5" customWidth="1"/>
    <col min="4365" max="4608" width="9.140625" style="5"/>
    <col min="4609" max="4609" width="6.140625" style="5" customWidth="1"/>
    <col min="4610" max="4610" width="39.140625" style="5" customWidth="1"/>
    <col min="4611" max="4611" width="16.5703125" style="5" customWidth="1"/>
    <col min="4612" max="4612" width="18.42578125" style="5" customWidth="1"/>
    <col min="4613" max="4613" width="19.7109375" style="5" customWidth="1"/>
    <col min="4614" max="4614" width="23.5703125" style="5" customWidth="1"/>
    <col min="4615" max="4615" width="12.42578125" style="5" customWidth="1"/>
    <col min="4616" max="4616" width="26.7109375" style="5" customWidth="1"/>
    <col min="4617" max="4617" width="11.28515625" style="5" customWidth="1"/>
    <col min="4618" max="4618" width="14" style="5" customWidth="1"/>
    <col min="4619" max="4619" width="10.7109375" style="5" customWidth="1"/>
    <col min="4620" max="4620" width="10.28515625" style="5" customWidth="1"/>
    <col min="4621" max="4864" width="9.140625" style="5"/>
    <col min="4865" max="4865" width="6.140625" style="5" customWidth="1"/>
    <col min="4866" max="4866" width="39.140625" style="5" customWidth="1"/>
    <col min="4867" max="4867" width="16.5703125" style="5" customWidth="1"/>
    <col min="4868" max="4868" width="18.42578125" style="5" customWidth="1"/>
    <col min="4869" max="4869" width="19.7109375" style="5" customWidth="1"/>
    <col min="4870" max="4870" width="23.5703125" style="5" customWidth="1"/>
    <col min="4871" max="4871" width="12.42578125" style="5" customWidth="1"/>
    <col min="4872" max="4872" width="26.7109375" style="5" customWidth="1"/>
    <col min="4873" max="4873" width="11.28515625" style="5" customWidth="1"/>
    <col min="4874" max="4874" width="14" style="5" customWidth="1"/>
    <col min="4875" max="4875" width="10.7109375" style="5" customWidth="1"/>
    <col min="4876" max="4876" width="10.28515625" style="5" customWidth="1"/>
    <col min="4877" max="5120" width="9.140625" style="5"/>
    <col min="5121" max="5121" width="6.140625" style="5" customWidth="1"/>
    <col min="5122" max="5122" width="39.140625" style="5" customWidth="1"/>
    <col min="5123" max="5123" width="16.5703125" style="5" customWidth="1"/>
    <col min="5124" max="5124" width="18.42578125" style="5" customWidth="1"/>
    <col min="5125" max="5125" width="19.7109375" style="5" customWidth="1"/>
    <col min="5126" max="5126" width="23.5703125" style="5" customWidth="1"/>
    <col min="5127" max="5127" width="12.42578125" style="5" customWidth="1"/>
    <col min="5128" max="5128" width="26.7109375" style="5" customWidth="1"/>
    <col min="5129" max="5129" width="11.28515625" style="5" customWidth="1"/>
    <col min="5130" max="5130" width="14" style="5" customWidth="1"/>
    <col min="5131" max="5131" width="10.7109375" style="5" customWidth="1"/>
    <col min="5132" max="5132" width="10.28515625" style="5" customWidth="1"/>
    <col min="5133" max="5376" width="9.140625" style="5"/>
    <col min="5377" max="5377" width="6.140625" style="5" customWidth="1"/>
    <col min="5378" max="5378" width="39.140625" style="5" customWidth="1"/>
    <col min="5379" max="5379" width="16.5703125" style="5" customWidth="1"/>
    <col min="5380" max="5380" width="18.42578125" style="5" customWidth="1"/>
    <col min="5381" max="5381" width="19.7109375" style="5" customWidth="1"/>
    <col min="5382" max="5382" width="23.5703125" style="5" customWidth="1"/>
    <col min="5383" max="5383" width="12.42578125" style="5" customWidth="1"/>
    <col min="5384" max="5384" width="26.7109375" style="5" customWidth="1"/>
    <col min="5385" max="5385" width="11.28515625" style="5" customWidth="1"/>
    <col min="5386" max="5386" width="14" style="5" customWidth="1"/>
    <col min="5387" max="5387" width="10.7109375" style="5" customWidth="1"/>
    <col min="5388" max="5388" width="10.28515625" style="5" customWidth="1"/>
    <col min="5389" max="5632" width="9.140625" style="5"/>
    <col min="5633" max="5633" width="6.140625" style="5" customWidth="1"/>
    <col min="5634" max="5634" width="39.140625" style="5" customWidth="1"/>
    <col min="5635" max="5635" width="16.5703125" style="5" customWidth="1"/>
    <col min="5636" max="5636" width="18.42578125" style="5" customWidth="1"/>
    <col min="5637" max="5637" width="19.7109375" style="5" customWidth="1"/>
    <col min="5638" max="5638" width="23.5703125" style="5" customWidth="1"/>
    <col min="5639" max="5639" width="12.42578125" style="5" customWidth="1"/>
    <col min="5640" max="5640" width="26.7109375" style="5" customWidth="1"/>
    <col min="5641" max="5641" width="11.28515625" style="5" customWidth="1"/>
    <col min="5642" max="5642" width="14" style="5" customWidth="1"/>
    <col min="5643" max="5643" width="10.7109375" style="5" customWidth="1"/>
    <col min="5644" max="5644" width="10.28515625" style="5" customWidth="1"/>
    <col min="5645" max="5888" width="9.140625" style="5"/>
    <col min="5889" max="5889" width="6.140625" style="5" customWidth="1"/>
    <col min="5890" max="5890" width="39.140625" style="5" customWidth="1"/>
    <col min="5891" max="5891" width="16.5703125" style="5" customWidth="1"/>
    <col min="5892" max="5892" width="18.42578125" style="5" customWidth="1"/>
    <col min="5893" max="5893" width="19.7109375" style="5" customWidth="1"/>
    <col min="5894" max="5894" width="23.5703125" style="5" customWidth="1"/>
    <col min="5895" max="5895" width="12.42578125" style="5" customWidth="1"/>
    <col min="5896" max="5896" width="26.7109375" style="5" customWidth="1"/>
    <col min="5897" max="5897" width="11.28515625" style="5" customWidth="1"/>
    <col min="5898" max="5898" width="14" style="5" customWidth="1"/>
    <col min="5899" max="5899" width="10.7109375" style="5" customWidth="1"/>
    <col min="5900" max="5900" width="10.28515625" style="5" customWidth="1"/>
    <col min="5901" max="6144" width="9.140625" style="5"/>
    <col min="6145" max="6145" width="6.140625" style="5" customWidth="1"/>
    <col min="6146" max="6146" width="39.140625" style="5" customWidth="1"/>
    <col min="6147" max="6147" width="16.5703125" style="5" customWidth="1"/>
    <col min="6148" max="6148" width="18.42578125" style="5" customWidth="1"/>
    <col min="6149" max="6149" width="19.7109375" style="5" customWidth="1"/>
    <col min="6150" max="6150" width="23.5703125" style="5" customWidth="1"/>
    <col min="6151" max="6151" width="12.42578125" style="5" customWidth="1"/>
    <col min="6152" max="6152" width="26.7109375" style="5" customWidth="1"/>
    <col min="6153" max="6153" width="11.28515625" style="5" customWidth="1"/>
    <col min="6154" max="6154" width="14" style="5" customWidth="1"/>
    <col min="6155" max="6155" width="10.7109375" style="5" customWidth="1"/>
    <col min="6156" max="6156" width="10.28515625" style="5" customWidth="1"/>
    <col min="6157" max="6400" width="9.140625" style="5"/>
    <col min="6401" max="6401" width="6.140625" style="5" customWidth="1"/>
    <col min="6402" max="6402" width="39.140625" style="5" customWidth="1"/>
    <col min="6403" max="6403" width="16.5703125" style="5" customWidth="1"/>
    <col min="6404" max="6404" width="18.42578125" style="5" customWidth="1"/>
    <col min="6405" max="6405" width="19.7109375" style="5" customWidth="1"/>
    <col min="6406" max="6406" width="23.5703125" style="5" customWidth="1"/>
    <col min="6407" max="6407" width="12.42578125" style="5" customWidth="1"/>
    <col min="6408" max="6408" width="26.7109375" style="5" customWidth="1"/>
    <col min="6409" max="6409" width="11.28515625" style="5" customWidth="1"/>
    <col min="6410" max="6410" width="14" style="5" customWidth="1"/>
    <col min="6411" max="6411" width="10.7109375" style="5" customWidth="1"/>
    <col min="6412" max="6412" width="10.28515625" style="5" customWidth="1"/>
    <col min="6413" max="6656" width="9.140625" style="5"/>
    <col min="6657" max="6657" width="6.140625" style="5" customWidth="1"/>
    <col min="6658" max="6658" width="39.140625" style="5" customWidth="1"/>
    <col min="6659" max="6659" width="16.5703125" style="5" customWidth="1"/>
    <col min="6660" max="6660" width="18.42578125" style="5" customWidth="1"/>
    <col min="6661" max="6661" width="19.7109375" style="5" customWidth="1"/>
    <col min="6662" max="6662" width="23.5703125" style="5" customWidth="1"/>
    <col min="6663" max="6663" width="12.42578125" style="5" customWidth="1"/>
    <col min="6664" max="6664" width="26.7109375" style="5" customWidth="1"/>
    <col min="6665" max="6665" width="11.28515625" style="5" customWidth="1"/>
    <col min="6666" max="6666" width="14" style="5" customWidth="1"/>
    <col min="6667" max="6667" width="10.7109375" style="5" customWidth="1"/>
    <col min="6668" max="6668" width="10.28515625" style="5" customWidth="1"/>
    <col min="6669" max="6912" width="9.140625" style="5"/>
    <col min="6913" max="6913" width="6.140625" style="5" customWidth="1"/>
    <col min="6914" max="6914" width="39.140625" style="5" customWidth="1"/>
    <col min="6915" max="6915" width="16.5703125" style="5" customWidth="1"/>
    <col min="6916" max="6916" width="18.42578125" style="5" customWidth="1"/>
    <col min="6917" max="6917" width="19.7109375" style="5" customWidth="1"/>
    <col min="6918" max="6918" width="23.5703125" style="5" customWidth="1"/>
    <col min="6919" max="6919" width="12.42578125" style="5" customWidth="1"/>
    <col min="6920" max="6920" width="26.7109375" style="5" customWidth="1"/>
    <col min="6921" max="6921" width="11.28515625" style="5" customWidth="1"/>
    <col min="6922" max="6922" width="14" style="5" customWidth="1"/>
    <col min="6923" max="6923" width="10.7109375" style="5" customWidth="1"/>
    <col min="6924" max="6924" width="10.28515625" style="5" customWidth="1"/>
    <col min="6925" max="7168" width="9.140625" style="5"/>
    <col min="7169" max="7169" width="6.140625" style="5" customWidth="1"/>
    <col min="7170" max="7170" width="39.140625" style="5" customWidth="1"/>
    <col min="7171" max="7171" width="16.5703125" style="5" customWidth="1"/>
    <col min="7172" max="7172" width="18.42578125" style="5" customWidth="1"/>
    <col min="7173" max="7173" width="19.7109375" style="5" customWidth="1"/>
    <col min="7174" max="7174" width="23.5703125" style="5" customWidth="1"/>
    <col min="7175" max="7175" width="12.42578125" style="5" customWidth="1"/>
    <col min="7176" max="7176" width="26.7109375" style="5" customWidth="1"/>
    <col min="7177" max="7177" width="11.28515625" style="5" customWidth="1"/>
    <col min="7178" max="7178" width="14" style="5" customWidth="1"/>
    <col min="7179" max="7179" width="10.7109375" style="5" customWidth="1"/>
    <col min="7180" max="7180" width="10.28515625" style="5" customWidth="1"/>
    <col min="7181" max="7424" width="9.140625" style="5"/>
    <col min="7425" max="7425" width="6.140625" style="5" customWidth="1"/>
    <col min="7426" max="7426" width="39.140625" style="5" customWidth="1"/>
    <col min="7427" max="7427" width="16.5703125" style="5" customWidth="1"/>
    <col min="7428" max="7428" width="18.42578125" style="5" customWidth="1"/>
    <col min="7429" max="7429" width="19.7109375" style="5" customWidth="1"/>
    <col min="7430" max="7430" width="23.5703125" style="5" customWidth="1"/>
    <col min="7431" max="7431" width="12.42578125" style="5" customWidth="1"/>
    <col min="7432" max="7432" width="26.7109375" style="5" customWidth="1"/>
    <col min="7433" max="7433" width="11.28515625" style="5" customWidth="1"/>
    <col min="7434" max="7434" width="14" style="5" customWidth="1"/>
    <col min="7435" max="7435" width="10.7109375" style="5" customWidth="1"/>
    <col min="7436" max="7436" width="10.28515625" style="5" customWidth="1"/>
    <col min="7437" max="7680" width="9.140625" style="5"/>
    <col min="7681" max="7681" width="6.140625" style="5" customWidth="1"/>
    <col min="7682" max="7682" width="39.140625" style="5" customWidth="1"/>
    <col min="7683" max="7683" width="16.5703125" style="5" customWidth="1"/>
    <col min="7684" max="7684" width="18.42578125" style="5" customWidth="1"/>
    <col min="7685" max="7685" width="19.7109375" style="5" customWidth="1"/>
    <col min="7686" max="7686" width="23.5703125" style="5" customWidth="1"/>
    <col min="7687" max="7687" width="12.42578125" style="5" customWidth="1"/>
    <col min="7688" max="7688" width="26.7109375" style="5" customWidth="1"/>
    <col min="7689" max="7689" width="11.28515625" style="5" customWidth="1"/>
    <col min="7690" max="7690" width="14" style="5" customWidth="1"/>
    <col min="7691" max="7691" width="10.7109375" style="5" customWidth="1"/>
    <col min="7692" max="7692" width="10.28515625" style="5" customWidth="1"/>
    <col min="7693" max="7936" width="9.140625" style="5"/>
    <col min="7937" max="7937" width="6.140625" style="5" customWidth="1"/>
    <col min="7938" max="7938" width="39.140625" style="5" customWidth="1"/>
    <col min="7939" max="7939" width="16.5703125" style="5" customWidth="1"/>
    <col min="7940" max="7940" width="18.42578125" style="5" customWidth="1"/>
    <col min="7941" max="7941" width="19.7109375" style="5" customWidth="1"/>
    <col min="7942" max="7942" width="23.5703125" style="5" customWidth="1"/>
    <col min="7943" max="7943" width="12.42578125" style="5" customWidth="1"/>
    <col min="7944" max="7944" width="26.7109375" style="5" customWidth="1"/>
    <col min="7945" max="7945" width="11.28515625" style="5" customWidth="1"/>
    <col min="7946" max="7946" width="14" style="5" customWidth="1"/>
    <col min="7947" max="7947" width="10.7109375" style="5" customWidth="1"/>
    <col min="7948" max="7948" width="10.28515625" style="5" customWidth="1"/>
    <col min="7949" max="8192" width="9.140625" style="5"/>
    <col min="8193" max="8193" width="6.140625" style="5" customWidth="1"/>
    <col min="8194" max="8194" width="39.140625" style="5" customWidth="1"/>
    <col min="8195" max="8195" width="16.5703125" style="5" customWidth="1"/>
    <col min="8196" max="8196" width="18.42578125" style="5" customWidth="1"/>
    <col min="8197" max="8197" width="19.7109375" style="5" customWidth="1"/>
    <col min="8198" max="8198" width="23.5703125" style="5" customWidth="1"/>
    <col min="8199" max="8199" width="12.42578125" style="5" customWidth="1"/>
    <col min="8200" max="8200" width="26.7109375" style="5" customWidth="1"/>
    <col min="8201" max="8201" width="11.28515625" style="5" customWidth="1"/>
    <col min="8202" max="8202" width="14" style="5" customWidth="1"/>
    <col min="8203" max="8203" width="10.7109375" style="5" customWidth="1"/>
    <col min="8204" max="8204" width="10.28515625" style="5" customWidth="1"/>
    <col min="8205" max="8448" width="9.140625" style="5"/>
    <col min="8449" max="8449" width="6.140625" style="5" customWidth="1"/>
    <col min="8450" max="8450" width="39.140625" style="5" customWidth="1"/>
    <col min="8451" max="8451" width="16.5703125" style="5" customWidth="1"/>
    <col min="8452" max="8452" width="18.42578125" style="5" customWidth="1"/>
    <col min="8453" max="8453" width="19.7109375" style="5" customWidth="1"/>
    <col min="8454" max="8454" width="23.5703125" style="5" customWidth="1"/>
    <col min="8455" max="8455" width="12.42578125" style="5" customWidth="1"/>
    <col min="8456" max="8456" width="26.7109375" style="5" customWidth="1"/>
    <col min="8457" max="8457" width="11.28515625" style="5" customWidth="1"/>
    <col min="8458" max="8458" width="14" style="5" customWidth="1"/>
    <col min="8459" max="8459" width="10.7109375" style="5" customWidth="1"/>
    <col min="8460" max="8460" width="10.28515625" style="5" customWidth="1"/>
    <col min="8461" max="8704" width="9.140625" style="5"/>
    <col min="8705" max="8705" width="6.140625" style="5" customWidth="1"/>
    <col min="8706" max="8706" width="39.140625" style="5" customWidth="1"/>
    <col min="8707" max="8707" width="16.5703125" style="5" customWidth="1"/>
    <col min="8708" max="8708" width="18.42578125" style="5" customWidth="1"/>
    <col min="8709" max="8709" width="19.7109375" style="5" customWidth="1"/>
    <col min="8710" max="8710" width="23.5703125" style="5" customWidth="1"/>
    <col min="8711" max="8711" width="12.42578125" style="5" customWidth="1"/>
    <col min="8712" max="8712" width="26.7109375" style="5" customWidth="1"/>
    <col min="8713" max="8713" width="11.28515625" style="5" customWidth="1"/>
    <col min="8714" max="8714" width="14" style="5" customWidth="1"/>
    <col min="8715" max="8715" width="10.7109375" style="5" customWidth="1"/>
    <col min="8716" max="8716" width="10.28515625" style="5" customWidth="1"/>
    <col min="8717" max="8960" width="9.140625" style="5"/>
    <col min="8961" max="8961" width="6.140625" style="5" customWidth="1"/>
    <col min="8962" max="8962" width="39.140625" style="5" customWidth="1"/>
    <col min="8963" max="8963" width="16.5703125" style="5" customWidth="1"/>
    <col min="8964" max="8964" width="18.42578125" style="5" customWidth="1"/>
    <col min="8965" max="8965" width="19.7109375" style="5" customWidth="1"/>
    <col min="8966" max="8966" width="23.5703125" style="5" customWidth="1"/>
    <col min="8967" max="8967" width="12.42578125" style="5" customWidth="1"/>
    <col min="8968" max="8968" width="26.7109375" style="5" customWidth="1"/>
    <col min="8969" max="8969" width="11.28515625" style="5" customWidth="1"/>
    <col min="8970" max="8970" width="14" style="5" customWidth="1"/>
    <col min="8971" max="8971" width="10.7109375" style="5" customWidth="1"/>
    <col min="8972" max="8972" width="10.28515625" style="5" customWidth="1"/>
    <col min="8973" max="9216" width="9.140625" style="5"/>
    <col min="9217" max="9217" width="6.140625" style="5" customWidth="1"/>
    <col min="9218" max="9218" width="39.140625" style="5" customWidth="1"/>
    <col min="9219" max="9219" width="16.5703125" style="5" customWidth="1"/>
    <col min="9220" max="9220" width="18.42578125" style="5" customWidth="1"/>
    <col min="9221" max="9221" width="19.7109375" style="5" customWidth="1"/>
    <col min="9222" max="9222" width="23.5703125" style="5" customWidth="1"/>
    <col min="9223" max="9223" width="12.42578125" style="5" customWidth="1"/>
    <col min="9224" max="9224" width="26.7109375" style="5" customWidth="1"/>
    <col min="9225" max="9225" width="11.28515625" style="5" customWidth="1"/>
    <col min="9226" max="9226" width="14" style="5" customWidth="1"/>
    <col min="9227" max="9227" width="10.7109375" style="5" customWidth="1"/>
    <col min="9228" max="9228" width="10.28515625" style="5" customWidth="1"/>
    <col min="9229" max="9472" width="9.140625" style="5"/>
    <col min="9473" max="9473" width="6.140625" style="5" customWidth="1"/>
    <col min="9474" max="9474" width="39.140625" style="5" customWidth="1"/>
    <col min="9475" max="9475" width="16.5703125" style="5" customWidth="1"/>
    <col min="9476" max="9476" width="18.42578125" style="5" customWidth="1"/>
    <col min="9477" max="9477" width="19.7109375" style="5" customWidth="1"/>
    <col min="9478" max="9478" width="23.5703125" style="5" customWidth="1"/>
    <col min="9479" max="9479" width="12.42578125" style="5" customWidth="1"/>
    <col min="9480" max="9480" width="26.7109375" style="5" customWidth="1"/>
    <col min="9481" max="9481" width="11.28515625" style="5" customWidth="1"/>
    <col min="9482" max="9482" width="14" style="5" customWidth="1"/>
    <col min="9483" max="9483" width="10.7109375" style="5" customWidth="1"/>
    <col min="9484" max="9484" width="10.28515625" style="5" customWidth="1"/>
    <col min="9485" max="9728" width="9.140625" style="5"/>
    <col min="9729" max="9729" width="6.140625" style="5" customWidth="1"/>
    <col min="9730" max="9730" width="39.140625" style="5" customWidth="1"/>
    <col min="9731" max="9731" width="16.5703125" style="5" customWidth="1"/>
    <col min="9732" max="9732" width="18.42578125" style="5" customWidth="1"/>
    <col min="9733" max="9733" width="19.7109375" style="5" customWidth="1"/>
    <col min="9734" max="9734" width="23.5703125" style="5" customWidth="1"/>
    <col min="9735" max="9735" width="12.42578125" style="5" customWidth="1"/>
    <col min="9736" max="9736" width="26.7109375" style="5" customWidth="1"/>
    <col min="9737" max="9737" width="11.28515625" style="5" customWidth="1"/>
    <col min="9738" max="9738" width="14" style="5" customWidth="1"/>
    <col min="9739" max="9739" width="10.7109375" style="5" customWidth="1"/>
    <col min="9740" max="9740" width="10.28515625" style="5" customWidth="1"/>
    <col min="9741" max="9984" width="9.140625" style="5"/>
    <col min="9985" max="9985" width="6.140625" style="5" customWidth="1"/>
    <col min="9986" max="9986" width="39.140625" style="5" customWidth="1"/>
    <col min="9987" max="9987" width="16.5703125" style="5" customWidth="1"/>
    <col min="9988" max="9988" width="18.42578125" style="5" customWidth="1"/>
    <col min="9989" max="9989" width="19.7109375" style="5" customWidth="1"/>
    <col min="9990" max="9990" width="23.5703125" style="5" customWidth="1"/>
    <col min="9991" max="9991" width="12.42578125" style="5" customWidth="1"/>
    <col min="9992" max="9992" width="26.7109375" style="5" customWidth="1"/>
    <col min="9993" max="9993" width="11.28515625" style="5" customWidth="1"/>
    <col min="9994" max="9994" width="14" style="5" customWidth="1"/>
    <col min="9995" max="9995" width="10.7109375" style="5" customWidth="1"/>
    <col min="9996" max="9996" width="10.28515625" style="5" customWidth="1"/>
    <col min="9997" max="10240" width="9.140625" style="5"/>
    <col min="10241" max="10241" width="6.140625" style="5" customWidth="1"/>
    <col min="10242" max="10242" width="39.140625" style="5" customWidth="1"/>
    <col min="10243" max="10243" width="16.5703125" style="5" customWidth="1"/>
    <col min="10244" max="10244" width="18.42578125" style="5" customWidth="1"/>
    <col min="10245" max="10245" width="19.7109375" style="5" customWidth="1"/>
    <col min="10246" max="10246" width="23.5703125" style="5" customWidth="1"/>
    <col min="10247" max="10247" width="12.42578125" style="5" customWidth="1"/>
    <col min="10248" max="10248" width="26.7109375" style="5" customWidth="1"/>
    <col min="10249" max="10249" width="11.28515625" style="5" customWidth="1"/>
    <col min="10250" max="10250" width="14" style="5" customWidth="1"/>
    <col min="10251" max="10251" width="10.7109375" style="5" customWidth="1"/>
    <col min="10252" max="10252" width="10.28515625" style="5" customWidth="1"/>
    <col min="10253" max="10496" width="9.140625" style="5"/>
    <col min="10497" max="10497" width="6.140625" style="5" customWidth="1"/>
    <col min="10498" max="10498" width="39.140625" style="5" customWidth="1"/>
    <col min="10499" max="10499" width="16.5703125" style="5" customWidth="1"/>
    <col min="10500" max="10500" width="18.42578125" style="5" customWidth="1"/>
    <col min="10501" max="10501" width="19.7109375" style="5" customWidth="1"/>
    <col min="10502" max="10502" width="23.5703125" style="5" customWidth="1"/>
    <col min="10503" max="10503" width="12.42578125" style="5" customWidth="1"/>
    <col min="10504" max="10504" width="26.7109375" style="5" customWidth="1"/>
    <col min="10505" max="10505" width="11.28515625" style="5" customWidth="1"/>
    <col min="10506" max="10506" width="14" style="5" customWidth="1"/>
    <col min="10507" max="10507" width="10.7109375" style="5" customWidth="1"/>
    <col min="10508" max="10508" width="10.28515625" style="5" customWidth="1"/>
    <col min="10509" max="10752" width="9.140625" style="5"/>
    <col min="10753" max="10753" width="6.140625" style="5" customWidth="1"/>
    <col min="10754" max="10754" width="39.140625" style="5" customWidth="1"/>
    <col min="10755" max="10755" width="16.5703125" style="5" customWidth="1"/>
    <col min="10756" max="10756" width="18.42578125" style="5" customWidth="1"/>
    <col min="10757" max="10757" width="19.7109375" style="5" customWidth="1"/>
    <col min="10758" max="10758" width="23.5703125" style="5" customWidth="1"/>
    <col min="10759" max="10759" width="12.42578125" style="5" customWidth="1"/>
    <col min="10760" max="10760" width="26.7109375" style="5" customWidth="1"/>
    <col min="10761" max="10761" width="11.28515625" style="5" customWidth="1"/>
    <col min="10762" max="10762" width="14" style="5" customWidth="1"/>
    <col min="10763" max="10763" width="10.7109375" style="5" customWidth="1"/>
    <col min="10764" max="10764" width="10.28515625" style="5" customWidth="1"/>
    <col min="10765" max="11008" width="9.140625" style="5"/>
    <col min="11009" max="11009" width="6.140625" style="5" customWidth="1"/>
    <col min="11010" max="11010" width="39.140625" style="5" customWidth="1"/>
    <col min="11011" max="11011" width="16.5703125" style="5" customWidth="1"/>
    <col min="11012" max="11012" width="18.42578125" style="5" customWidth="1"/>
    <col min="11013" max="11013" width="19.7109375" style="5" customWidth="1"/>
    <col min="11014" max="11014" width="23.5703125" style="5" customWidth="1"/>
    <col min="11015" max="11015" width="12.42578125" style="5" customWidth="1"/>
    <col min="11016" max="11016" width="26.7109375" style="5" customWidth="1"/>
    <col min="11017" max="11017" width="11.28515625" style="5" customWidth="1"/>
    <col min="11018" max="11018" width="14" style="5" customWidth="1"/>
    <col min="11019" max="11019" width="10.7109375" style="5" customWidth="1"/>
    <col min="11020" max="11020" width="10.28515625" style="5" customWidth="1"/>
    <col min="11021" max="11264" width="9.140625" style="5"/>
    <col min="11265" max="11265" width="6.140625" style="5" customWidth="1"/>
    <col min="11266" max="11266" width="39.140625" style="5" customWidth="1"/>
    <col min="11267" max="11267" width="16.5703125" style="5" customWidth="1"/>
    <col min="11268" max="11268" width="18.42578125" style="5" customWidth="1"/>
    <col min="11269" max="11269" width="19.7109375" style="5" customWidth="1"/>
    <col min="11270" max="11270" width="23.5703125" style="5" customWidth="1"/>
    <col min="11271" max="11271" width="12.42578125" style="5" customWidth="1"/>
    <col min="11272" max="11272" width="26.7109375" style="5" customWidth="1"/>
    <col min="11273" max="11273" width="11.28515625" style="5" customWidth="1"/>
    <col min="11274" max="11274" width="14" style="5" customWidth="1"/>
    <col min="11275" max="11275" width="10.7109375" style="5" customWidth="1"/>
    <col min="11276" max="11276" width="10.28515625" style="5" customWidth="1"/>
    <col min="11277" max="11520" width="9.140625" style="5"/>
    <col min="11521" max="11521" width="6.140625" style="5" customWidth="1"/>
    <col min="11522" max="11522" width="39.140625" style="5" customWidth="1"/>
    <col min="11523" max="11523" width="16.5703125" style="5" customWidth="1"/>
    <col min="11524" max="11524" width="18.42578125" style="5" customWidth="1"/>
    <col min="11525" max="11525" width="19.7109375" style="5" customWidth="1"/>
    <col min="11526" max="11526" width="23.5703125" style="5" customWidth="1"/>
    <col min="11527" max="11527" width="12.42578125" style="5" customWidth="1"/>
    <col min="11528" max="11528" width="26.7109375" style="5" customWidth="1"/>
    <col min="11529" max="11529" width="11.28515625" style="5" customWidth="1"/>
    <col min="11530" max="11530" width="14" style="5" customWidth="1"/>
    <col min="11531" max="11531" width="10.7109375" style="5" customWidth="1"/>
    <col min="11532" max="11532" width="10.28515625" style="5" customWidth="1"/>
    <col min="11533" max="11776" width="9.140625" style="5"/>
    <col min="11777" max="11777" width="6.140625" style="5" customWidth="1"/>
    <col min="11778" max="11778" width="39.140625" style="5" customWidth="1"/>
    <col min="11779" max="11779" width="16.5703125" style="5" customWidth="1"/>
    <col min="11780" max="11780" width="18.42578125" style="5" customWidth="1"/>
    <col min="11781" max="11781" width="19.7109375" style="5" customWidth="1"/>
    <col min="11782" max="11782" width="23.5703125" style="5" customWidth="1"/>
    <col min="11783" max="11783" width="12.42578125" style="5" customWidth="1"/>
    <col min="11784" max="11784" width="26.7109375" style="5" customWidth="1"/>
    <col min="11785" max="11785" width="11.28515625" style="5" customWidth="1"/>
    <col min="11786" max="11786" width="14" style="5" customWidth="1"/>
    <col min="11787" max="11787" width="10.7109375" style="5" customWidth="1"/>
    <col min="11788" max="11788" width="10.28515625" style="5" customWidth="1"/>
    <col min="11789" max="12032" width="9.140625" style="5"/>
    <col min="12033" max="12033" width="6.140625" style="5" customWidth="1"/>
    <col min="12034" max="12034" width="39.140625" style="5" customWidth="1"/>
    <col min="12035" max="12035" width="16.5703125" style="5" customWidth="1"/>
    <col min="12036" max="12036" width="18.42578125" style="5" customWidth="1"/>
    <col min="12037" max="12037" width="19.7109375" style="5" customWidth="1"/>
    <col min="12038" max="12038" width="23.5703125" style="5" customWidth="1"/>
    <col min="12039" max="12039" width="12.42578125" style="5" customWidth="1"/>
    <col min="12040" max="12040" width="26.7109375" style="5" customWidth="1"/>
    <col min="12041" max="12041" width="11.28515625" style="5" customWidth="1"/>
    <col min="12042" max="12042" width="14" style="5" customWidth="1"/>
    <col min="12043" max="12043" width="10.7109375" style="5" customWidth="1"/>
    <col min="12044" max="12044" width="10.28515625" style="5" customWidth="1"/>
    <col min="12045" max="12288" width="9.140625" style="5"/>
    <col min="12289" max="12289" width="6.140625" style="5" customWidth="1"/>
    <col min="12290" max="12290" width="39.140625" style="5" customWidth="1"/>
    <col min="12291" max="12291" width="16.5703125" style="5" customWidth="1"/>
    <col min="12292" max="12292" width="18.42578125" style="5" customWidth="1"/>
    <col min="12293" max="12293" width="19.7109375" style="5" customWidth="1"/>
    <col min="12294" max="12294" width="23.5703125" style="5" customWidth="1"/>
    <col min="12295" max="12295" width="12.42578125" style="5" customWidth="1"/>
    <col min="12296" max="12296" width="26.7109375" style="5" customWidth="1"/>
    <col min="12297" max="12297" width="11.28515625" style="5" customWidth="1"/>
    <col min="12298" max="12298" width="14" style="5" customWidth="1"/>
    <col min="12299" max="12299" width="10.7109375" style="5" customWidth="1"/>
    <col min="12300" max="12300" width="10.28515625" style="5" customWidth="1"/>
    <col min="12301" max="12544" width="9.140625" style="5"/>
    <col min="12545" max="12545" width="6.140625" style="5" customWidth="1"/>
    <col min="12546" max="12546" width="39.140625" style="5" customWidth="1"/>
    <col min="12547" max="12547" width="16.5703125" style="5" customWidth="1"/>
    <col min="12548" max="12548" width="18.42578125" style="5" customWidth="1"/>
    <col min="12549" max="12549" width="19.7109375" style="5" customWidth="1"/>
    <col min="12550" max="12550" width="23.5703125" style="5" customWidth="1"/>
    <col min="12551" max="12551" width="12.42578125" style="5" customWidth="1"/>
    <col min="12552" max="12552" width="26.7109375" style="5" customWidth="1"/>
    <col min="12553" max="12553" width="11.28515625" style="5" customWidth="1"/>
    <col min="12554" max="12554" width="14" style="5" customWidth="1"/>
    <col min="12555" max="12555" width="10.7109375" style="5" customWidth="1"/>
    <col min="12556" max="12556" width="10.28515625" style="5" customWidth="1"/>
    <col min="12557" max="12800" width="9.140625" style="5"/>
    <col min="12801" max="12801" width="6.140625" style="5" customWidth="1"/>
    <col min="12802" max="12802" width="39.140625" style="5" customWidth="1"/>
    <col min="12803" max="12803" width="16.5703125" style="5" customWidth="1"/>
    <col min="12804" max="12804" width="18.42578125" style="5" customWidth="1"/>
    <col min="12805" max="12805" width="19.7109375" style="5" customWidth="1"/>
    <col min="12806" max="12806" width="23.5703125" style="5" customWidth="1"/>
    <col min="12807" max="12807" width="12.42578125" style="5" customWidth="1"/>
    <col min="12808" max="12808" width="26.7109375" style="5" customWidth="1"/>
    <col min="12809" max="12809" width="11.28515625" style="5" customWidth="1"/>
    <col min="12810" max="12810" width="14" style="5" customWidth="1"/>
    <col min="12811" max="12811" width="10.7109375" style="5" customWidth="1"/>
    <col min="12812" max="12812" width="10.28515625" style="5" customWidth="1"/>
    <col min="12813" max="13056" width="9.140625" style="5"/>
    <col min="13057" max="13057" width="6.140625" style="5" customWidth="1"/>
    <col min="13058" max="13058" width="39.140625" style="5" customWidth="1"/>
    <col min="13059" max="13059" width="16.5703125" style="5" customWidth="1"/>
    <col min="13060" max="13060" width="18.42578125" style="5" customWidth="1"/>
    <col min="13061" max="13061" width="19.7109375" style="5" customWidth="1"/>
    <col min="13062" max="13062" width="23.5703125" style="5" customWidth="1"/>
    <col min="13063" max="13063" width="12.42578125" style="5" customWidth="1"/>
    <col min="13064" max="13064" width="26.7109375" style="5" customWidth="1"/>
    <col min="13065" max="13065" width="11.28515625" style="5" customWidth="1"/>
    <col min="13066" max="13066" width="14" style="5" customWidth="1"/>
    <col min="13067" max="13067" width="10.7109375" style="5" customWidth="1"/>
    <col min="13068" max="13068" width="10.28515625" style="5" customWidth="1"/>
    <col min="13069" max="13312" width="9.140625" style="5"/>
    <col min="13313" max="13313" width="6.140625" style="5" customWidth="1"/>
    <col min="13314" max="13314" width="39.140625" style="5" customWidth="1"/>
    <col min="13315" max="13315" width="16.5703125" style="5" customWidth="1"/>
    <col min="13316" max="13316" width="18.42578125" style="5" customWidth="1"/>
    <col min="13317" max="13317" width="19.7109375" style="5" customWidth="1"/>
    <col min="13318" max="13318" width="23.5703125" style="5" customWidth="1"/>
    <col min="13319" max="13319" width="12.42578125" style="5" customWidth="1"/>
    <col min="13320" max="13320" width="26.7109375" style="5" customWidth="1"/>
    <col min="13321" max="13321" width="11.28515625" style="5" customWidth="1"/>
    <col min="13322" max="13322" width="14" style="5" customWidth="1"/>
    <col min="13323" max="13323" width="10.7109375" style="5" customWidth="1"/>
    <col min="13324" max="13324" width="10.28515625" style="5" customWidth="1"/>
    <col min="13325" max="13568" width="9.140625" style="5"/>
    <col min="13569" max="13569" width="6.140625" style="5" customWidth="1"/>
    <col min="13570" max="13570" width="39.140625" style="5" customWidth="1"/>
    <col min="13571" max="13571" width="16.5703125" style="5" customWidth="1"/>
    <col min="13572" max="13572" width="18.42578125" style="5" customWidth="1"/>
    <col min="13573" max="13573" width="19.7109375" style="5" customWidth="1"/>
    <col min="13574" max="13574" width="23.5703125" style="5" customWidth="1"/>
    <col min="13575" max="13575" width="12.42578125" style="5" customWidth="1"/>
    <col min="13576" max="13576" width="26.7109375" style="5" customWidth="1"/>
    <col min="13577" max="13577" width="11.28515625" style="5" customWidth="1"/>
    <col min="13578" max="13578" width="14" style="5" customWidth="1"/>
    <col min="13579" max="13579" width="10.7109375" style="5" customWidth="1"/>
    <col min="13580" max="13580" width="10.28515625" style="5" customWidth="1"/>
    <col min="13581" max="13824" width="9.140625" style="5"/>
    <col min="13825" max="13825" width="6.140625" style="5" customWidth="1"/>
    <col min="13826" max="13826" width="39.140625" style="5" customWidth="1"/>
    <col min="13827" max="13827" width="16.5703125" style="5" customWidth="1"/>
    <col min="13828" max="13828" width="18.42578125" style="5" customWidth="1"/>
    <col min="13829" max="13829" width="19.7109375" style="5" customWidth="1"/>
    <col min="13830" max="13830" width="23.5703125" style="5" customWidth="1"/>
    <col min="13831" max="13831" width="12.42578125" style="5" customWidth="1"/>
    <col min="13832" max="13832" width="26.7109375" style="5" customWidth="1"/>
    <col min="13833" max="13833" width="11.28515625" style="5" customWidth="1"/>
    <col min="13834" max="13834" width="14" style="5" customWidth="1"/>
    <col min="13835" max="13835" width="10.7109375" style="5" customWidth="1"/>
    <col min="13836" max="13836" width="10.28515625" style="5" customWidth="1"/>
    <col min="13837" max="14080" width="9.140625" style="5"/>
    <col min="14081" max="14081" width="6.140625" style="5" customWidth="1"/>
    <col min="14082" max="14082" width="39.140625" style="5" customWidth="1"/>
    <col min="14083" max="14083" width="16.5703125" style="5" customWidth="1"/>
    <col min="14084" max="14084" width="18.42578125" style="5" customWidth="1"/>
    <col min="14085" max="14085" width="19.7109375" style="5" customWidth="1"/>
    <col min="14086" max="14086" width="23.5703125" style="5" customWidth="1"/>
    <col min="14087" max="14087" width="12.42578125" style="5" customWidth="1"/>
    <col min="14088" max="14088" width="26.7109375" style="5" customWidth="1"/>
    <col min="14089" max="14089" width="11.28515625" style="5" customWidth="1"/>
    <col min="14090" max="14090" width="14" style="5" customWidth="1"/>
    <col min="14091" max="14091" width="10.7109375" style="5" customWidth="1"/>
    <col min="14092" max="14092" width="10.28515625" style="5" customWidth="1"/>
    <col min="14093" max="14336" width="9.140625" style="5"/>
    <col min="14337" max="14337" width="6.140625" style="5" customWidth="1"/>
    <col min="14338" max="14338" width="39.140625" style="5" customWidth="1"/>
    <col min="14339" max="14339" width="16.5703125" style="5" customWidth="1"/>
    <col min="14340" max="14340" width="18.42578125" style="5" customWidth="1"/>
    <col min="14341" max="14341" width="19.7109375" style="5" customWidth="1"/>
    <col min="14342" max="14342" width="23.5703125" style="5" customWidth="1"/>
    <col min="14343" max="14343" width="12.42578125" style="5" customWidth="1"/>
    <col min="14344" max="14344" width="26.7109375" style="5" customWidth="1"/>
    <col min="14345" max="14345" width="11.28515625" style="5" customWidth="1"/>
    <col min="14346" max="14346" width="14" style="5" customWidth="1"/>
    <col min="14347" max="14347" width="10.7109375" style="5" customWidth="1"/>
    <col min="14348" max="14348" width="10.28515625" style="5" customWidth="1"/>
    <col min="14349" max="14592" width="9.140625" style="5"/>
    <col min="14593" max="14593" width="6.140625" style="5" customWidth="1"/>
    <col min="14594" max="14594" width="39.140625" style="5" customWidth="1"/>
    <col min="14595" max="14595" width="16.5703125" style="5" customWidth="1"/>
    <col min="14596" max="14596" width="18.42578125" style="5" customWidth="1"/>
    <col min="14597" max="14597" width="19.7109375" style="5" customWidth="1"/>
    <col min="14598" max="14598" width="23.5703125" style="5" customWidth="1"/>
    <col min="14599" max="14599" width="12.42578125" style="5" customWidth="1"/>
    <col min="14600" max="14600" width="26.7109375" style="5" customWidth="1"/>
    <col min="14601" max="14601" width="11.28515625" style="5" customWidth="1"/>
    <col min="14602" max="14602" width="14" style="5" customWidth="1"/>
    <col min="14603" max="14603" width="10.7109375" style="5" customWidth="1"/>
    <col min="14604" max="14604" width="10.28515625" style="5" customWidth="1"/>
    <col min="14605" max="14848" width="9.140625" style="5"/>
    <col min="14849" max="14849" width="6.140625" style="5" customWidth="1"/>
    <col min="14850" max="14850" width="39.140625" style="5" customWidth="1"/>
    <col min="14851" max="14851" width="16.5703125" style="5" customWidth="1"/>
    <col min="14852" max="14852" width="18.42578125" style="5" customWidth="1"/>
    <col min="14853" max="14853" width="19.7109375" style="5" customWidth="1"/>
    <col min="14854" max="14854" width="23.5703125" style="5" customWidth="1"/>
    <col min="14855" max="14855" width="12.42578125" style="5" customWidth="1"/>
    <col min="14856" max="14856" width="26.7109375" style="5" customWidth="1"/>
    <col min="14857" max="14857" width="11.28515625" style="5" customWidth="1"/>
    <col min="14858" max="14858" width="14" style="5" customWidth="1"/>
    <col min="14859" max="14859" width="10.7109375" style="5" customWidth="1"/>
    <col min="14860" max="14860" width="10.28515625" style="5" customWidth="1"/>
    <col min="14861" max="15104" width="9.140625" style="5"/>
    <col min="15105" max="15105" width="6.140625" style="5" customWidth="1"/>
    <col min="15106" max="15106" width="39.140625" style="5" customWidth="1"/>
    <col min="15107" max="15107" width="16.5703125" style="5" customWidth="1"/>
    <col min="15108" max="15108" width="18.42578125" style="5" customWidth="1"/>
    <col min="15109" max="15109" width="19.7109375" style="5" customWidth="1"/>
    <col min="15110" max="15110" width="23.5703125" style="5" customWidth="1"/>
    <col min="15111" max="15111" width="12.42578125" style="5" customWidth="1"/>
    <col min="15112" max="15112" width="26.7109375" style="5" customWidth="1"/>
    <col min="15113" max="15113" width="11.28515625" style="5" customWidth="1"/>
    <col min="15114" max="15114" width="14" style="5" customWidth="1"/>
    <col min="15115" max="15115" width="10.7109375" style="5" customWidth="1"/>
    <col min="15116" max="15116" width="10.28515625" style="5" customWidth="1"/>
    <col min="15117" max="15360" width="9.140625" style="5"/>
    <col min="15361" max="15361" width="6.140625" style="5" customWidth="1"/>
    <col min="15362" max="15362" width="39.140625" style="5" customWidth="1"/>
    <col min="15363" max="15363" width="16.5703125" style="5" customWidth="1"/>
    <col min="15364" max="15364" width="18.42578125" style="5" customWidth="1"/>
    <col min="15365" max="15365" width="19.7109375" style="5" customWidth="1"/>
    <col min="15366" max="15366" width="23.5703125" style="5" customWidth="1"/>
    <col min="15367" max="15367" width="12.42578125" style="5" customWidth="1"/>
    <col min="15368" max="15368" width="26.7109375" style="5" customWidth="1"/>
    <col min="15369" max="15369" width="11.28515625" style="5" customWidth="1"/>
    <col min="15370" max="15370" width="14" style="5" customWidth="1"/>
    <col min="15371" max="15371" width="10.7109375" style="5" customWidth="1"/>
    <col min="15372" max="15372" width="10.28515625" style="5" customWidth="1"/>
    <col min="15373" max="15616" width="9.140625" style="5"/>
    <col min="15617" max="15617" width="6.140625" style="5" customWidth="1"/>
    <col min="15618" max="15618" width="39.140625" style="5" customWidth="1"/>
    <col min="15619" max="15619" width="16.5703125" style="5" customWidth="1"/>
    <col min="15620" max="15620" width="18.42578125" style="5" customWidth="1"/>
    <col min="15621" max="15621" width="19.7109375" style="5" customWidth="1"/>
    <col min="15622" max="15622" width="23.5703125" style="5" customWidth="1"/>
    <col min="15623" max="15623" width="12.42578125" style="5" customWidth="1"/>
    <col min="15624" max="15624" width="26.7109375" style="5" customWidth="1"/>
    <col min="15625" max="15625" width="11.28515625" style="5" customWidth="1"/>
    <col min="15626" max="15626" width="14" style="5" customWidth="1"/>
    <col min="15627" max="15627" width="10.7109375" style="5" customWidth="1"/>
    <col min="15628" max="15628" width="10.28515625" style="5" customWidth="1"/>
    <col min="15629" max="15872" width="9.140625" style="5"/>
    <col min="15873" max="15873" width="6.140625" style="5" customWidth="1"/>
    <col min="15874" max="15874" width="39.140625" style="5" customWidth="1"/>
    <col min="15875" max="15875" width="16.5703125" style="5" customWidth="1"/>
    <col min="15876" max="15876" width="18.42578125" style="5" customWidth="1"/>
    <col min="15877" max="15877" width="19.7109375" style="5" customWidth="1"/>
    <col min="15878" max="15878" width="23.5703125" style="5" customWidth="1"/>
    <col min="15879" max="15879" width="12.42578125" style="5" customWidth="1"/>
    <col min="15880" max="15880" width="26.7109375" style="5" customWidth="1"/>
    <col min="15881" max="15881" width="11.28515625" style="5" customWidth="1"/>
    <col min="15882" max="15882" width="14" style="5" customWidth="1"/>
    <col min="15883" max="15883" width="10.7109375" style="5" customWidth="1"/>
    <col min="15884" max="15884" width="10.28515625" style="5" customWidth="1"/>
    <col min="15885" max="16128" width="9.140625" style="5"/>
    <col min="16129" max="16129" width="6.140625" style="5" customWidth="1"/>
    <col min="16130" max="16130" width="39.140625" style="5" customWidth="1"/>
    <col min="16131" max="16131" width="16.5703125" style="5" customWidth="1"/>
    <col min="16132" max="16132" width="18.42578125" style="5" customWidth="1"/>
    <col min="16133" max="16133" width="19.7109375" style="5" customWidth="1"/>
    <col min="16134" max="16134" width="23.5703125" style="5" customWidth="1"/>
    <col min="16135" max="16135" width="12.42578125" style="5" customWidth="1"/>
    <col min="16136" max="16136" width="26.7109375" style="5" customWidth="1"/>
    <col min="16137" max="16137" width="11.28515625" style="5" customWidth="1"/>
    <col min="16138" max="16138" width="14" style="5" customWidth="1"/>
    <col min="16139" max="16139" width="10.7109375" style="5" customWidth="1"/>
    <col min="16140" max="16140" width="10.28515625" style="5" customWidth="1"/>
    <col min="16141" max="16384" width="9.140625" style="5"/>
  </cols>
  <sheetData>
    <row r="1" spans="1:6">
      <c r="F1" s="130" t="s">
        <v>310</v>
      </c>
    </row>
    <row r="2" spans="1:6">
      <c r="F2" s="569" t="s">
        <v>27</v>
      </c>
    </row>
    <row r="4" spans="1:6">
      <c r="B4" s="728" t="s">
        <v>447</v>
      </c>
      <c r="C4" s="728"/>
      <c r="D4" s="728"/>
      <c r="E4" s="728"/>
      <c r="F4" s="728"/>
    </row>
    <row r="6" spans="1:6" ht="17.25">
      <c r="A6" s="729" t="s">
        <v>487</v>
      </c>
      <c r="B6" s="729"/>
      <c r="C6" s="729"/>
      <c r="D6" s="729"/>
      <c r="E6" s="729"/>
      <c r="F6" s="729"/>
    </row>
    <row r="7" spans="1:6" ht="17.25">
      <c r="A7" s="729" t="s">
        <v>488</v>
      </c>
      <c r="B7" s="729"/>
      <c r="C7" s="729"/>
      <c r="D7" s="729"/>
      <c r="E7" s="729"/>
      <c r="F7" s="729"/>
    </row>
    <row r="8" spans="1:6">
      <c r="A8" s="576"/>
      <c r="B8" s="576"/>
      <c r="C8" s="576"/>
      <c r="D8" s="576"/>
      <c r="E8" s="576"/>
      <c r="F8" s="576"/>
    </row>
    <row r="9" spans="1:6">
      <c r="A9" s="576"/>
      <c r="B9" s="576"/>
      <c r="C9" s="576"/>
      <c r="D9" s="576"/>
      <c r="E9" s="576"/>
      <c r="F9" s="576"/>
    </row>
    <row r="10" spans="1:6">
      <c r="A10" s="691" t="s">
        <v>6</v>
      </c>
      <c r="B10" s="691" t="s">
        <v>489</v>
      </c>
      <c r="C10" s="694" t="s">
        <v>461</v>
      </c>
      <c r="D10" s="695"/>
      <c r="E10" s="695"/>
      <c r="F10" s="696"/>
    </row>
    <row r="11" spans="1:6" ht="54">
      <c r="A11" s="692"/>
      <c r="B11" s="692"/>
      <c r="C11" s="566" t="s">
        <v>490</v>
      </c>
      <c r="D11" s="566" t="s">
        <v>491</v>
      </c>
      <c r="E11" s="566" t="s">
        <v>492</v>
      </c>
      <c r="F11" s="577" t="s">
        <v>493</v>
      </c>
    </row>
    <row r="12" spans="1:6">
      <c r="A12" s="578" t="s">
        <v>494</v>
      </c>
      <c r="B12" s="578">
        <v>1</v>
      </c>
      <c r="C12" s="578">
        <v>2</v>
      </c>
      <c r="D12" s="578">
        <v>3</v>
      </c>
      <c r="E12" s="578">
        <v>4</v>
      </c>
      <c r="F12" s="578">
        <v>5</v>
      </c>
    </row>
    <row r="13" spans="1:6" ht="14.25">
      <c r="A13" s="579">
        <v>1</v>
      </c>
      <c r="B13" s="580" t="s">
        <v>495</v>
      </c>
      <c r="C13" s="504"/>
      <c r="D13" s="504"/>
      <c r="E13" s="504"/>
      <c r="F13" s="512">
        <f>C13*D13*E13/1000</f>
        <v>0</v>
      </c>
    </row>
    <row r="14" spans="1:6" ht="14.25">
      <c r="A14" s="579">
        <v>2</v>
      </c>
      <c r="B14" s="580" t="s">
        <v>496</v>
      </c>
      <c r="C14" s="504"/>
      <c r="D14" s="504"/>
      <c r="E14" s="504"/>
      <c r="F14" s="512">
        <f>C14*D14*E14/1000</f>
        <v>0</v>
      </c>
    </row>
    <row r="15" spans="1:6" ht="17.25">
      <c r="A15" s="581"/>
      <c r="B15" s="582" t="s">
        <v>112</v>
      </c>
      <c r="C15" s="583">
        <f>SUM(C13:C14)</f>
        <v>0</v>
      </c>
      <c r="D15" s="583" t="s">
        <v>1</v>
      </c>
      <c r="E15" s="583" t="s">
        <v>1</v>
      </c>
      <c r="F15" s="583">
        <f>SUM(F13:F14)</f>
        <v>0</v>
      </c>
    </row>
  </sheetData>
  <mergeCells count="6">
    <mergeCell ref="B4:F4"/>
    <mergeCell ref="A6:F6"/>
    <mergeCell ref="A7:F7"/>
    <mergeCell ref="A10:A11"/>
    <mergeCell ref="B10:B11"/>
    <mergeCell ref="C10:F1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BA44"/>
  <sheetViews>
    <sheetView workbookViewId="0">
      <selection activeCell="G14" sqref="G14"/>
    </sheetView>
  </sheetViews>
  <sheetFormatPr defaultRowHeight="13.5"/>
  <cols>
    <col min="1" max="1" width="3.5703125" style="5" customWidth="1"/>
    <col min="2" max="2" width="24" style="18" customWidth="1"/>
    <col min="3" max="4" width="10.28515625" style="5" customWidth="1"/>
    <col min="5" max="8" width="10.7109375" style="5" customWidth="1"/>
    <col min="9" max="9" width="12.28515625" style="5" customWidth="1"/>
    <col min="10" max="10" width="12.7109375" style="318" customWidth="1"/>
    <col min="11" max="11" width="12.85546875" style="18" customWidth="1"/>
    <col min="12" max="12" width="10.7109375" style="18" customWidth="1"/>
    <col min="13" max="13" width="12.7109375" style="5" customWidth="1"/>
    <col min="14" max="14" width="13" style="5" customWidth="1"/>
    <col min="15" max="15" width="13" style="352" customWidth="1"/>
    <col min="16" max="16" width="10.7109375" style="5" customWidth="1"/>
    <col min="17" max="17" width="13.140625" style="5" customWidth="1"/>
    <col min="18" max="18" width="10.7109375" style="344" customWidth="1"/>
    <col min="19" max="19" width="12.85546875" style="18" customWidth="1"/>
    <col min="20" max="20" width="10.7109375" style="18" customWidth="1"/>
    <col min="21" max="21" width="12.7109375" style="5" customWidth="1"/>
    <col min="22" max="22" width="12.85546875" style="18" customWidth="1"/>
    <col min="23" max="23" width="10.7109375" style="18" customWidth="1"/>
    <col min="24" max="24" width="12.7109375" style="5" customWidth="1"/>
    <col min="25" max="25" width="13" style="5" customWidth="1"/>
    <col min="26" max="26" width="13" style="352" customWidth="1"/>
    <col min="27" max="27" width="10.7109375" style="5" customWidth="1"/>
    <col min="28" max="28" width="13.140625" style="5" customWidth="1"/>
    <col min="29" max="29" width="12" style="344" customWidth="1"/>
    <col min="30" max="30" width="12" style="5" customWidth="1"/>
    <col min="31" max="32" width="10.5703125" style="5" customWidth="1"/>
    <col min="33" max="33" width="11.140625" style="5" customWidth="1"/>
    <col min="34" max="34" width="10.7109375" style="344" customWidth="1"/>
    <col min="35" max="35" width="10.7109375" style="5" customWidth="1"/>
    <col min="36" max="36" width="12.7109375" style="5" customWidth="1"/>
    <col min="37" max="37" width="12.85546875" style="18" customWidth="1"/>
    <col min="38" max="38" width="10.7109375" style="18" customWidth="1"/>
    <col min="39" max="39" width="12.7109375" style="5" customWidth="1"/>
    <col min="40" max="40" width="13" style="5" customWidth="1"/>
    <col min="41" max="41" width="13" style="352" customWidth="1"/>
    <col min="42" max="42" width="10.7109375" style="5" customWidth="1"/>
    <col min="43" max="43" width="13.140625" style="5" customWidth="1"/>
    <col min="44" max="44" width="10.7109375" style="344" customWidth="1"/>
    <col min="45" max="45" width="10.7109375" style="5" customWidth="1"/>
    <col min="46" max="46" width="12.7109375" style="5" customWidth="1"/>
    <col min="47" max="47" width="12.85546875" style="18" customWidth="1"/>
    <col min="48" max="48" width="10.7109375" style="18" customWidth="1"/>
    <col min="49" max="49" width="12.7109375" style="5" customWidth="1"/>
    <col min="50" max="50" width="13" style="5" customWidth="1"/>
    <col min="51" max="51" width="13" style="352" customWidth="1"/>
    <col min="52" max="52" width="10.7109375" style="5" customWidth="1"/>
    <col min="53" max="53" width="13.140625" style="5" customWidth="1"/>
    <col min="54" max="16384" width="9.140625" style="199"/>
  </cols>
  <sheetData>
    <row r="1" spans="1:53" s="5" customFormat="1" ht="16.5">
      <c r="A1" s="28"/>
      <c r="B1" s="486" t="s">
        <v>183</v>
      </c>
      <c r="C1" s="29"/>
      <c r="D1" s="29"/>
      <c r="E1" s="29"/>
      <c r="F1" s="29"/>
      <c r="G1" s="29"/>
      <c r="H1" s="29"/>
      <c r="I1" s="29"/>
      <c r="J1" s="318"/>
      <c r="K1" s="18"/>
      <c r="L1" s="18"/>
      <c r="M1" s="29"/>
      <c r="N1" s="29"/>
      <c r="O1" s="352"/>
      <c r="P1" s="29"/>
      <c r="Q1" s="354" t="s">
        <v>208</v>
      </c>
      <c r="R1" s="352" t="s">
        <v>296</v>
      </c>
      <c r="S1" s="18"/>
      <c r="T1" s="18"/>
      <c r="U1" s="29"/>
      <c r="V1" s="18"/>
      <c r="W1" s="18"/>
      <c r="X1" s="29"/>
      <c r="Y1" s="29"/>
      <c r="Z1" s="352"/>
      <c r="AA1" s="29"/>
      <c r="AB1" s="354"/>
      <c r="AC1" s="365"/>
      <c r="AD1" s="20"/>
      <c r="AE1" s="20"/>
      <c r="AF1" s="239"/>
      <c r="AG1" s="130"/>
      <c r="AH1" s="352"/>
      <c r="AI1" s="29"/>
      <c r="AJ1" s="29"/>
      <c r="AK1" s="18"/>
      <c r="AL1" s="18"/>
      <c r="AM1" s="29"/>
      <c r="AN1" s="29"/>
      <c r="AO1" s="352"/>
      <c r="AP1" s="29"/>
      <c r="AQ1" s="354"/>
      <c r="AR1" s="352"/>
      <c r="AS1" s="29"/>
      <c r="AT1" s="29"/>
      <c r="AU1" s="18"/>
      <c r="AV1" s="18"/>
      <c r="AW1" s="29"/>
      <c r="AX1" s="29"/>
      <c r="AY1" s="352"/>
      <c r="AZ1" s="29"/>
      <c r="BA1" s="354"/>
    </row>
    <row r="2" spans="1:53" s="5" customFormat="1" ht="22.7" customHeight="1" thickBot="1">
      <c r="A2" s="28"/>
      <c r="B2" s="487"/>
      <c r="C2" s="147"/>
      <c r="D2" s="147"/>
      <c r="E2" s="147"/>
      <c r="F2" s="147"/>
      <c r="G2" s="147"/>
      <c r="H2" s="147"/>
      <c r="I2" s="147"/>
      <c r="J2" s="319"/>
      <c r="K2" s="342"/>
      <c r="L2" s="342"/>
      <c r="M2" s="147"/>
      <c r="N2" s="147"/>
      <c r="O2" s="353"/>
      <c r="P2" s="147"/>
      <c r="Q2" s="147"/>
      <c r="R2" s="353"/>
      <c r="S2" s="342"/>
      <c r="T2" s="342"/>
      <c r="U2" s="147"/>
      <c r="V2" s="342"/>
      <c r="W2" s="342"/>
      <c r="X2" s="147"/>
      <c r="Y2" s="147"/>
      <c r="Z2" s="353"/>
      <c r="AA2" s="147"/>
      <c r="AB2" s="147"/>
      <c r="AC2" s="366"/>
      <c r="AD2" s="148"/>
      <c r="AE2" s="173"/>
      <c r="AF2" s="674"/>
      <c r="AG2" s="674"/>
      <c r="AH2" s="353"/>
      <c r="AI2" s="147"/>
      <c r="AJ2" s="147"/>
      <c r="AK2" s="342"/>
      <c r="AL2" s="342"/>
      <c r="AM2" s="147"/>
      <c r="AN2" s="147"/>
      <c r="AO2" s="353"/>
      <c r="AP2" s="147"/>
      <c r="AQ2" s="147"/>
      <c r="AR2" s="353"/>
      <c r="AS2" s="147"/>
      <c r="AT2" s="147"/>
      <c r="AU2" s="342"/>
      <c r="AV2" s="342"/>
      <c r="AW2" s="147"/>
      <c r="AX2" s="147"/>
      <c r="AY2" s="353"/>
      <c r="AZ2" s="147"/>
      <c r="BA2" s="147"/>
    </row>
    <row r="3" spans="1:53" s="151" customFormat="1">
      <c r="A3" s="28"/>
      <c r="B3" s="488" t="s">
        <v>28</v>
      </c>
      <c r="C3" s="131"/>
      <c r="D3" s="131"/>
      <c r="E3" s="131"/>
      <c r="F3" s="131"/>
      <c r="G3" s="131"/>
      <c r="H3" s="131"/>
      <c r="I3" s="131"/>
      <c r="J3" s="320"/>
      <c r="K3" s="271"/>
      <c r="L3" s="271"/>
      <c r="M3" s="131"/>
      <c r="N3" s="131"/>
      <c r="O3" s="357"/>
      <c r="P3" s="131"/>
      <c r="Q3" s="131"/>
      <c r="R3" s="352"/>
      <c r="S3" s="271"/>
      <c r="T3" s="271"/>
      <c r="U3" s="131"/>
      <c r="V3" s="271"/>
      <c r="W3" s="271"/>
      <c r="X3" s="131"/>
      <c r="Y3" s="131"/>
      <c r="Z3" s="357"/>
      <c r="AA3" s="131"/>
      <c r="AB3" s="131"/>
      <c r="AC3" s="355"/>
      <c r="AD3" s="150"/>
      <c r="AE3" s="150"/>
      <c r="AF3" s="150"/>
      <c r="AG3" s="150"/>
      <c r="AH3" s="352"/>
      <c r="AI3" s="131"/>
      <c r="AJ3" s="131"/>
      <c r="AK3" s="271"/>
      <c r="AL3" s="271"/>
      <c r="AM3" s="131"/>
      <c r="AN3" s="131"/>
      <c r="AO3" s="357"/>
      <c r="AP3" s="131"/>
      <c r="AQ3" s="131"/>
      <c r="AR3" s="352"/>
      <c r="AS3" s="131"/>
      <c r="AT3" s="131"/>
      <c r="AU3" s="271"/>
      <c r="AV3" s="271"/>
      <c r="AW3" s="131"/>
      <c r="AX3" s="131"/>
      <c r="AY3" s="357"/>
      <c r="AZ3" s="131"/>
      <c r="BA3" s="131"/>
    </row>
    <row r="4" spans="1:53" s="151" customFormat="1" ht="22.7" customHeight="1">
      <c r="A4" s="28"/>
      <c r="B4" s="498"/>
      <c r="C4" s="131"/>
      <c r="D4" s="131"/>
      <c r="E4" s="131"/>
      <c r="F4" s="131"/>
      <c r="G4" s="131"/>
      <c r="H4" s="131"/>
      <c r="I4" s="131"/>
      <c r="J4" s="320"/>
      <c r="K4" s="271"/>
      <c r="L4" s="271"/>
      <c r="M4" s="131"/>
      <c r="N4" s="131"/>
      <c r="O4" s="357"/>
      <c r="P4" s="131"/>
      <c r="Q4" s="356" t="s">
        <v>181</v>
      </c>
      <c r="R4" s="352"/>
      <c r="S4" s="271"/>
      <c r="T4" s="271"/>
      <c r="U4" s="131"/>
      <c r="V4" s="271"/>
      <c r="W4" s="271"/>
      <c r="X4" s="131"/>
      <c r="Y4" s="131"/>
      <c r="Z4" s="357"/>
      <c r="AA4" s="131"/>
      <c r="AB4" s="356" t="s">
        <v>181</v>
      </c>
      <c r="AC4" s="355"/>
      <c r="AD4" s="150"/>
      <c r="AE4" s="150"/>
      <c r="AF4" s="150"/>
      <c r="AG4" s="240"/>
      <c r="AH4" s="352"/>
      <c r="AI4" s="131"/>
      <c r="AJ4" s="131"/>
      <c r="AK4" s="271"/>
      <c r="AL4" s="271"/>
      <c r="AM4" s="131"/>
      <c r="AN4" s="131"/>
      <c r="AO4" s="357"/>
      <c r="AP4" s="131"/>
      <c r="AQ4" s="356" t="s">
        <v>181</v>
      </c>
      <c r="AR4" s="352"/>
      <c r="AS4" s="131"/>
      <c r="AT4" s="131"/>
      <c r="AU4" s="271"/>
      <c r="AV4" s="271"/>
      <c r="AW4" s="131"/>
      <c r="AX4" s="131"/>
      <c r="AY4" s="357"/>
      <c r="AZ4" s="131"/>
      <c r="BA4" s="356" t="s">
        <v>181</v>
      </c>
    </row>
    <row r="5" spans="1:53" ht="13.7" customHeight="1">
      <c r="A5" s="193"/>
      <c r="B5" s="499"/>
      <c r="C5" s="361"/>
      <c r="D5" s="362"/>
      <c r="E5" s="362"/>
      <c r="F5" s="362"/>
      <c r="G5" s="362"/>
      <c r="H5" s="362"/>
      <c r="I5" s="362"/>
      <c r="J5" s="362" t="s">
        <v>320</v>
      </c>
      <c r="K5" s="362"/>
      <c r="L5" s="362"/>
      <c r="M5" s="362"/>
      <c r="N5" s="362"/>
      <c r="O5" s="362"/>
      <c r="P5" s="362"/>
      <c r="Q5" s="362"/>
      <c r="R5" s="363"/>
      <c r="S5" s="363"/>
      <c r="T5" s="363"/>
      <c r="U5" s="363"/>
      <c r="V5" s="375"/>
      <c r="W5" s="375" t="s">
        <v>291</v>
      </c>
      <c r="X5" s="375"/>
      <c r="Y5" s="375"/>
      <c r="Z5" s="375"/>
      <c r="AA5" s="375"/>
      <c r="AB5" s="364"/>
      <c r="AC5" s="719" t="s">
        <v>182</v>
      </c>
      <c r="AD5" s="720"/>
      <c r="AE5" s="720"/>
      <c r="AF5" s="720"/>
      <c r="AG5" s="721"/>
      <c r="AH5" s="363"/>
      <c r="AI5" s="363"/>
      <c r="AJ5" s="363"/>
      <c r="AK5" s="375"/>
      <c r="AL5" s="375" t="s">
        <v>353</v>
      </c>
      <c r="AM5" s="375"/>
      <c r="AN5" s="375"/>
      <c r="AO5" s="375"/>
      <c r="AP5" s="375"/>
      <c r="AQ5" s="364"/>
      <c r="AR5" s="363"/>
      <c r="AS5" s="363"/>
      <c r="AT5" s="363"/>
      <c r="AU5" s="375"/>
      <c r="AV5" s="375" t="s">
        <v>374</v>
      </c>
      <c r="AW5" s="375"/>
      <c r="AX5" s="375"/>
      <c r="AY5" s="375"/>
      <c r="AZ5" s="375"/>
      <c r="BA5" s="364"/>
    </row>
    <row r="6" spans="1:53" ht="115.5" thickBot="1">
      <c r="A6" s="376" t="s">
        <v>113</v>
      </c>
      <c r="B6" s="378" t="s">
        <v>210</v>
      </c>
      <c r="C6" s="58" t="s">
        <v>179</v>
      </c>
      <c r="D6" s="58" t="s">
        <v>185</v>
      </c>
      <c r="E6" s="58" t="s">
        <v>244</v>
      </c>
      <c r="F6" s="58" t="s">
        <v>298</v>
      </c>
      <c r="G6" s="58" t="s">
        <v>297</v>
      </c>
      <c r="H6" s="58" t="s">
        <v>237</v>
      </c>
      <c r="I6" s="401" t="s">
        <v>396</v>
      </c>
      <c r="J6" s="377" t="s">
        <v>271</v>
      </c>
      <c r="K6" s="401" t="s">
        <v>300</v>
      </c>
      <c r="L6" s="401" t="s">
        <v>299</v>
      </c>
      <c r="M6" s="58" t="s">
        <v>295</v>
      </c>
      <c r="N6" s="410" t="s">
        <v>301</v>
      </c>
      <c r="O6" s="411" t="s">
        <v>303</v>
      </c>
      <c r="P6" s="294" t="s">
        <v>188</v>
      </c>
      <c r="Q6" s="379" t="s">
        <v>211</v>
      </c>
      <c r="R6" s="380" t="s">
        <v>179</v>
      </c>
      <c r="S6" s="58" t="s">
        <v>298</v>
      </c>
      <c r="T6" s="378" t="s">
        <v>237</v>
      </c>
      <c r="U6" s="412" t="s">
        <v>302</v>
      </c>
      <c r="V6" s="412" t="s">
        <v>300</v>
      </c>
      <c r="W6" s="412" t="s">
        <v>299</v>
      </c>
      <c r="X6" s="58" t="s">
        <v>295</v>
      </c>
      <c r="Y6" s="410" t="s">
        <v>301</v>
      </c>
      <c r="Z6" s="411" t="s">
        <v>303</v>
      </c>
      <c r="AA6" s="294" t="s">
        <v>188</v>
      </c>
      <c r="AB6" s="379" t="s">
        <v>211</v>
      </c>
      <c r="AC6" s="381" t="s">
        <v>179</v>
      </c>
      <c r="AD6" s="410" t="s">
        <v>247</v>
      </c>
      <c r="AE6" s="411" t="s">
        <v>294</v>
      </c>
      <c r="AF6" s="410" t="s">
        <v>188</v>
      </c>
      <c r="AG6" s="410" t="s">
        <v>211</v>
      </c>
      <c r="AH6" s="380" t="s">
        <v>179</v>
      </c>
      <c r="AI6" s="412" t="s">
        <v>298</v>
      </c>
      <c r="AJ6" s="412" t="s">
        <v>268</v>
      </c>
      <c r="AK6" s="412" t="s">
        <v>300</v>
      </c>
      <c r="AL6" s="412" t="s">
        <v>299</v>
      </c>
      <c r="AM6" s="58" t="s">
        <v>295</v>
      </c>
      <c r="AN6" s="410" t="s">
        <v>301</v>
      </c>
      <c r="AO6" s="411" t="s">
        <v>303</v>
      </c>
      <c r="AP6" s="294" t="s">
        <v>188</v>
      </c>
      <c r="AQ6" s="379" t="s">
        <v>211</v>
      </c>
      <c r="AR6" s="380" t="s">
        <v>179</v>
      </c>
      <c r="AS6" s="412" t="s">
        <v>298</v>
      </c>
      <c r="AT6" s="412" t="s">
        <v>268</v>
      </c>
      <c r="AU6" s="412" t="s">
        <v>300</v>
      </c>
      <c r="AV6" s="412" t="s">
        <v>299</v>
      </c>
      <c r="AW6" s="58" t="s">
        <v>295</v>
      </c>
      <c r="AX6" s="410" t="s">
        <v>301</v>
      </c>
      <c r="AY6" s="411" t="s">
        <v>303</v>
      </c>
      <c r="AZ6" s="294" t="s">
        <v>188</v>
      </c>
      <c r="BA6" s="379" t="s">
        <v>211</v>
      </c>
    </row>
    <row r="7" spans="1:53" ht="14.25" thickBot="1">
      <c r="A7" s="382">
        <v>1</v>
      </c>
      <c r="B7" s="500">
        <v>2</v>
      </c>
      <c r="C7" s="383">
        <v>3</v>
      </c>
      <c r="D7" s="383">
        <v>4</v>
      </c>
      <c r="E7" s="383">
        <v>5</v>
      </c>
      <c r="F7" s="383">
        <v>6</v>
      </c>
      <c r="G7" s="383">
        <v>7</v>
      </c>
      <c r="H7" s="383">
        <v>8</v>
      </c>
      <c r="I7" s="402">
        <v>9</v>
      </c>
      <c r="J7" s="383">
        <v>10</v>
      </c>
      <c r="K7" s="402">
        <v>11</v>
      </c>
      <c r="L7" s="402">
        <v>12</v>
      </c>
      <c r="M7" s="383">
        <v>13</v>
      </c>
      <c r="N7" s="402">
        <v>14</v>
      </c>
      <c r="O7" s="402">
        <v>15</v>
      </c>
      <c r="P7" s="383">
        <v>16</v>
      </c>
      <c r="Q7" s="383">
        <v>17</v>
      </c>
      <c r="R7" s="383">
        <v>18</v>
      </c>
      <c r="S7" s="383">
        <v>19</v>
      </c>
      <c r="T7" s="383">
        <v>20</v>
      </c>
      <c r="U7" s="402">
        <v>21</v>
      </c>
      <c r="V7" s="402">
        <v>22</v>
      </c>
      <c r="W7" s="402">
        <v>23</v>
      </c>
      <c r="X7" s="383">
        <v>24</v>
      </c>
      <c r="Y7" s="402">
        <v>25</v>
      </c>
      <c r="Z7" s="402">
        <v>26</v>
      </c>
      <c r="AA7" s="383">
        <v>27</v>
      </c>
      <c r="AB7" s="383">
        <v>28</v>
      </c>
      <c r="AC7" s="383">
        <v>29</v>
      </c>
      <c r="AD7" s="402">
        <v>30</v>
      </c>
      <c r="AE7" s="402">
        <v>31</v>
      </c>
      <c r="AF7" s="402">
        <v>32</v>
      </c>
      <c r="AG7" s="402">
        <v>33</v>
      </c>
      <c r="AH7" s="383">
        <v>34</v>
      </c>
      <c r="AI7" s="402">
        <v>35</v>
      </c>
      <c r="AJ7" s="402">
        <v>36</v>
      </c>
      <c r="AK7" s="402">
        <v>37</v>
      </c>
      <c r="AL7" s="402">
        <v>38</v>
      </c>
      <c r="AM7" s="383">
        <v>39</v>
      </c>
      <c r="AN7" s="402">
        <v>40</v>
      </c>
      <c r="AO7" s="402">
        <v>41</v>
      </c>
      <c r="AP7" s="383">
        <v>42</v>
      </c>
      <c r="AQ7" s="383">
        <v>43</v>
      </c>
      <c r="AR7" s="383">
        <v>44</v>
      </c>
      <c r="AS7" s="402">
        <v>45</v>
      </c>
      <c r="AT7" s="402">
        <v>46</v>
      </c>
      <c r="AU7" s="402">
        <v>47</v>
      </c>
      <c r="AV7" s="402">
        <v>48</v>
      </c>
      <c r="AW7" s="383">
        <v>49</v>
      </c>
      <c r="AX7" s="402">
        <v>50</v>
      </c>
      <c r="AY7" s="402">
        <v>51</v>
      </c>
      <c r="AZ7" s="383">
        <v>52</v>
      </c>
      <c r="BA7" s="384">
        <v>53</v>
      </c>
    </row>
    <row r="8" spans="1:53" ht="16.5">
      <c r="A8" s="178"/>
      <c r="B8" s="501" t="s">
        <v>213</v>
      </c>
      <c r="C8" s="178"/>
      <c r="D8" s="178"/>
      <c r="E8" s="178"/>
      <c r="F8" s="178"/>
      <c r="G8" s="178"/>
      <c r="H8" s="178"/>
      <c r="I8" s="403"/>
      <c r="J8" s="322"/>
      <c r="K8" s="403"/>
      <c r="L8" s="403"/>
      <c r="M8" s="178"/>
      <c r="N8" s="403"/>
      <c r="O8" s="403"/>
      <c r="P8" s="178"/>
      <c r="Q8" s="368"/>
      <c r="R8" s="345"/>
      <c r="S8" s="250"/>
      <c r="T8" s="250"/>
      <c r="U8" s="403"/>
      <c r="V8" s="403"/>
      <c r="W8" s="403"/>
      <c r="X8" s="178"/>
      <c r="Y8" s="403"/>
      <c r="Z8" s="403"/>
      <c r="AA8" s="178"/>
      <c r="AB8" s="368"/>
      <c r="AC8" s="345"/>
      <c r="AD8" s="403"/>
      <c r="AE8" s="403"/>
      <c r="AF8" s="403"/>
      <c r="AG8" s="403"/>
      <c r="AH8" s="345"/>
      <c r="AI8" s="403"/>
      <c r="AJ8" s="403"/>
      <c r="AK8" s="403"/>
      <c r="AL8" s="403"/>
      <c r="AM8" s="178"/>
      <c r="AN8" s="403"/>
      <c r="AO8" s="403"/>
      <c r="AP8" s="178"/>
      <c r="AQ8" s="368"/>
      <c r="AR8" s="345"/>
      <c r="AS8" s="403"/>
      <c r="AT8" s="403"/>
      <c r="AU8" s="403"/>
      <c r="AV8" s="403"/>
      <c r="AW8" s="178"/>
      <c r="AX8" s="403"/>
      <c r="AY8" s="403"/>
      <c r="AZ8" s="178"/>
      <c r="BA8" s="368"/>
    </row>
    <row r="9" spans="1:53" ht="14.25">
      <c r="A9" s="99"/>
      <c r="B9" s="248" t="s">
        <v>176</v>
      </c>
      <c r="C9" s="99"/>
      <c r="D9" s="99"/>
      <c r="E9" s="99"/>
      <c r="F9" s="203"/>
      <c r="G9" s="99"/>
      <c r="H9" s="99"/>
      <c r="I9" s="404"/>
      <c r="J9" s="323"/>
      <c r="K9" s="404"/>
      <c r="L9" s="404"/>
      <c r="M9" s="99"/>
      <c r="N9" s="404"/>
      <c r="O9" s="404"/>
      <c r="P9" s="99"/>
      <c r="Q9" s="369"/>
      <c r="R9" s="358"/>
      <c r="S9" s="210"/>
      <c r="T9" s="210"/>
      <c r="U9" s="404"/>
      <c r="V9" s="404"/>
      <c r="W9" s="404"/>
      <c r="X9" s="99"/>
      <c r="Y9" s="404"/>
      <c r="Z9" s="404"/>
      <c r="AA9" s="99"/>
      <c r="AB9" s="369"/>
      <c r="AC9" s="358"/>
      <c r="AD9" s="414"/>
      <c r="AE9" s="415"/>
      <c r="AF9" s="415"/>
      <c r="AG9" s="415"/>
      <c r="AH9" s="358"/>
      <c r="AI9" s="414"/>
      <c r="AJ9" s="404"/>
      <c r="AK9" s="404"/>
      <c r="AL9" s="404"/>
      <c r="AM9" s="99"/>
      <c r="AN9" s="404"/>
      <c r="AO9" s="404"/>
      <c r="AP9" s="99"/>
      <c r="AQ9" s="369"/>
      <c r="AR9" s="358"/>
      <c r="AS9" s="414"/>
      <c r="AT9" s="404"/>
      <c r="AU9" s="404"/>
      <c r="AV9" s="404"/>
      <c r="AW9" s="99"/>
      <c r="AX9" s="404"/>
      <c r="AY9" s="404"/>
      <c r="AZ9" s="99"/>
      <c r="BA9" s="369"/>
    </row>
    <row r="10" spans="1:53">
      <c r="A10" s="120"/>
      <c r="B10" s="490" t="s">
        <v>388</v>
      </c>
      <c r="C10" s="178"/>
      <c r="D10" s="120"/>
      <c r="E10" s="178"/>
      <c r="F10" s="178"/>
      <c r="G10" s="178"/>
      <c r="H10" s="178"/>
      <c r="I10" s="403"/>
      <c r="J10" s="322"/>
      <c r="K10" s="403"/>
      <c r="L10" s="403"/>
      <c r="M10" s="178"/>
      <c r="N10" s="403"/>
      <c r="O10" s="403"/>
      <c r="P10" s="178"/>
      <c r="Q10" s="368"/>
      <c r="R10" s="345"/>
      <c r="S10" s="250"/>
      <c r="T10" s="250"/>
      <c r="U10" s="403"/>
      <c r="V10" s="403"/>
      <c r="W10" s="403"/>
      <c r="X10" s="178"/>
      <c r="Y10" s="403"/>
      <c r="Z10" s="403"/>
      <c r="AA10" s="178"/>
      <c r="AB10" s="368"/>
      <c r="AC10" s="345"/>
      <c r="AD10" s="403"/>
      <c r="AE10" s="416"/>
      <c r="AF10" s="403"/>
      <c r="AG10" s="403"/>
      <c r="AH10" s="345"/>
      <c r="AI10" s="403"/>
      <c r="AJ10" s="403"/>
      <c r="AK10" s="403"/>
      <c r="AL10" s="403"/>
      <c r="AM10" s="178"/>
      <c r="AN10" s="403"/>
      <c r="AO10" s="403"/>
      <c r="AP10" s="178"/>
      <c r="AQ10" s="368"/>
      <c r="AR10" s="345"/>
      <c r="AS10" s="403"/>
      <c r="AT10" s="403"/>
      <c r="AU10" s="403"/>
      <c r="AV10" s="403"/>
      <c r="AW10" s="178"/>
      <c r="AX10" s="403"/>
      <c r="AY10" s="403"/>
      <c r="AZ10" s="178"/>
      <c r="BA10" s="368"/>
    </row>
    <row r="11" spans="1:53" ht="14.25">
      <c r="A11" s="99"/>
      <c r="B11" s="248" t="s">
        <v>176</v>
      </c>
      <c r="C11" s="99"/>
      <c r="D11" s="99"/>
      <c r="E11" s="99"/>
      <c r="F11" s="203"/>
      <c r="G11" s="99"/>
      <c r="H11" s="99"/>
      <c r="I11" s="404"/>
      <c r="J11" s="323"/>
      <c r="K11" s="404"/>
      <c r="L11" s="404"/>
      <c r="M11" s="99"/>
      <c r="N11" s="404"/>
      <c r="O11" s="404"/>
      <c r="P11" s="99"/>
      <c r="Q11" s="369"/>
      <c r="R11" s="358"/>
      <c r="S11" s="210"/>
      <c r="T11" s="210"/>
      <c r="U11" s="404"/>
      <c r="V11" s="404"/>
      <c r="W11" s="404"/>
      <c r="X11" s="99"/>
      <c r="Y11" s="404"/>
      <c r="Z11" s="404"/>
      <c r="AA11" s="99"/>
      <c r="AB11" s="369"/>
      <c r="AC11" s="358"/>
      <c r="AD11" s="414"/>
      <c r="AE11" s="415"/>
      <c r="AF11" s="415"/>
      <c r="AG11" s="415"/>
      <c r="AH11" s="358"/>
      <c r="AI11" s="414"/>
      <c r="AJ11" s="404"/>
      <c r="AK11" s="404"/>
      <c r="AL11" s="404"/>
      <c r="AM11" s="99"/>
      <c r="AN11" s="404"/>
      <c r="AO11" s="404"/>
      <c r="AP11" s="99"/>
      <c r="AQ11" s="369"/>
      <c r="AR11" s="358"/>
      <c r="AS11" s="414"/>
      <c r="AT11" s="404"/>
      <c r="AU11" s="404"/>
      <c r="AV11" s="404"/>
      <c r="AW11" s="99"/>
      <c r="AX11" s="404"/>
      <c r="AY11" s="404"/>
      <c r="AZ11" s="99"/>
      <c r="BA11" s="369"/>
    </row>
    <row r="12" spans="1:53">
      <c r="A12" s="120">
        <v>1</v>
      </c>
      <c r="B12" s="250"/>
      <c r="C12" s="168"/>
      <c r="D12" s="168"/>
      <c r="E12" s="27"/>
      <c r="F12" s="168"/>
      <c r="G12" s="27"/>
      <c r="H12" s="27"/>
      <c r="I12" s="405">
        <f>+$H12*66140</f>
        <v>0</v>
      </c>
      <c r="J12" s="350"/>
      <c r="K12" s="405">
        <f>+I12*0.02*F12</f>
        <v>0</v>
      </c>
      <c r="L12" s="405">
        <f>I12*$G12/100</f>
        <v>0</v>
      </c>
      <c r="M12" s="349"/>
      <c r="N12" s="405">
        <f>IF((K12+L12+M12)&gt;(I12*0.3),I12*0.3,K12+L12+M12)</f>
        <v>0</v>
      </c>
      <c r="O12" s="405">
        <f>IF(J12&gt;N12,J12,N12)</f>
        <v>0</v>
      </c>
      <c r="P12" s="349"/>
      <c r="Q12" s="370">
        <f>IF(O12=0,I12+I12*0.15,I12+O12+P12)</f>
        <v>0</v>
      </c>
      <c r="R12" s="358"/>
      <c r="S12" s="351"/>
      <c r="T12" s="351"/>
      <c r="U12" s="405">
        <f>+T12*66140</f>
        <v>0</v>
      </c>
      <c r="V12" s="413">
        <f>+U12*0.02*S12</f>
        <v>0</v>
      </c>
      <c r="W12" s="413">
        <f>U12*$G12/100</f>
        <v>0</v>
      </c>
      <c r="X12" s="349"/>
      <c r="Y12" s="405">
        <f>IF((V12+W12+X12)&gt;(U12*0.3),U12*0.3,V12+W12+X12)</f>
        <v>0</v>
      </c>
      <c r="Z12" s="405">
        <f>IF($J12&gt;Y12,$J12,Y12)</f>
        <v>0</v>
      </c>
      <c r="AA12" s="349"/>
      <c r="AB12" s="370">
        <f>IF(Z12=0,U12+U12*0.15,U12+Z12+AA12)</f>
        <v>0</v>
      </c>
      <c r="AC12" s="346">
        <f>+C12-R12</f>
        <v>0</v>
      </c>
      <c r="AD12" s="406">
        <f>+I12-U12</f>
        <v>0</v>
      </c>
      <c r="AE12" s="406">
        <f>+O12-Z12</f>
        <v>0</v>
      </c>
      <c r="AF12" s="406">
        <f>+P12-AA12</f>
        <v>0</v>
      </c>
      <c r="AG12" s="406">
        <f>+Q12-AB12</f>
        <v>0</v>
      </c>
      <c r="AH12" s="358"/>
      <c r="AI12" s="417">
        <f>+F12+1</f>
        <v>1</v>
      </c>
      <c r="AJ12" s="405">
        <f>+$H12*66140</f>
        <v>0</v>
      </c>
      <c r="AK12" s="413">
        <f>+AJ12*0.02*AI12</f>
        <v>0</v>
      </c>
      <c r="AL12" s="413">
        <f>AJ12*$G12/100</f>
        <v>0</v>
      </c>
      <c r="AM12" s="349"/>
      <c r="AN12" s="405">
        <f>IF((AK12+AL12+AM12)&gt;(AJ12*0.3),AJ12*0.3,AK12+AL12+AM12)</f>
        <v>0</v>
      </c>
      <c r="AO12" s="405">
        <f>IF($J12&gt;AN12,$J12,AN12)</f>
        <v>0</v>
      </c>
      <c r="AP12" s="349"/>
      <c r="AQ12" s="370">
        <f>IF(AO12=0,AJ12+AJ12*0.15,AJ12+AO12+AP12)</f>
        <v>0</v>
      </c>
      <c r="AR12" s="358"/>
      <c r="AS12" s="417">
        <f>+AI12+1</f>
        <v>2</v>
      </c>
      <c r="AT12" s="405">
        <f>+$H12*66140</f>
        <v>0</v>
      </c>
      <c r="AU12" s="413">
        <f>+AT12*0.02*AS12</f>
        <v>0</v>
      </c>
      <c r="AV12" s="413">
        <f>AT12*$G12/100</f>
        <v>0</v>
      </c>
      <c r="AW12" s="349"/>
      <c r="AX12" s="405">
        <f>IF((AU12+AV12+AW12)&gt;(AT12*0.3),AT12*0.3,AU12+AV12+AW12)</f>
        <v>0</v>
      </c>
      <c r="AY12" s="405">
        <f>IF($J12&gt;AX12,$J12,AX12)</f>
        <v>0</v>
      </c>
      <c r="AZ12" s="349"/>
      <c r="BA12" s="370">
        <f>IF(AY12=0,AT12+AT12*0.15,AT12+AY12+AZ12)</f>
        <v>0</v>
      </c>
    </row>
    <row r="13" spans="1:53">
      <c r="A13" s="120">
        <v>2</v>
      </c>
      <c r="B13" s="250"/>
      <c r="C13" s="168"/>
      <c r="D13" s="168"/>
      <c r="E13" s="27"/>
      <c r="F13" s="168"/>
      <c r="G13" s="27"/>
      <c r="H13" s="27"/>
      <c r="I13" s="405">
        <f>+$H13*66140</f>
        <v>0</v>
      </c>
      <c r="J13" s="350"/>
      <c r="K13" s="405">
        <f>+I13*0.02*F13</f>
        <v>0</v>
      </c>
      <c r="L13" s="405">
        <f>I13*$G13/100</f>
        <v>0</v>
      </c>
      <c r="M13" s="349"/>
      <c r="N13" s="405">
        <f>IF((K13+L13+M13)&gt;(I13*0.3),I13*0.3,K13+L13+M13)</f>
        <v>0</v>
      </c>
      <c r="O13" s="405">
        <f>IF(J13&gt;N13,J13,N13)</f>
        <v>0</v>
      </c>
      <c r="P13" s="349"/>
      <c r="Q13" s="370">
        <f>IF(O13=0,I13+I13*0.15,I13+O13+P13)</f>
        <v>0</v>
      </c>
      <c r="R13" s="358"/>
      <c r="S13" s="351"/>
      <c r="T13" s="351"/>
      <c r="U13" s="405">
        <f>+T13*66140</f>
        <v>0</v>
      </c>
      <c r="V13" s="413">
        <f>+U13*0.02*S13</f>
        <v>0</v>
      </c>
      <c r="W13" s="413">
        <f>U13*$G13/100</f>
        <v>0</v>
      </c>
      <c r="X13" s="349"/>
      <c r="Y13" s="405">
        <f>IF((V13+W13+X13)&gt;(U13*0.3),U13*0.3,V13+W13+X13)</f>
        <v>0</v>
      </c>
      <c r="Z13" s="405">
        <f>IF($J13&gt;Y13,$J13,Y13)</f>
        <v>0</v>
      </c>
      <c r="AA13" s="349"/>
      <c r="AB13" s="370">
        <f>IF(Z13=0,U13+U13*0.15,U13+Z13+AA13)</f>
        <v>0</v>
      </c>
      <c r="AC13" s="346">
        <f t="shared" ref="AC13:AC28" si="0">+C13-R13</f>
        <v>0</v>
      </c>
      <c r="AD13" s="406">
        <f t="shared" ref="AD13:AD28" si="1">+I13-U13</f>
        <v>0</v>
      </c>
      <c r="AE13" s="406">
        <f t="shared" ref="AE13:AE28" si="2">+O13-Z13</f>
        <v>0</v>
      </c>
      <c r="AF13" s="406">
        <f t="shared" ref="AF13:AF28" si="3">+P13-AA13</f>
        <v>0</v>
      </c>
      <c r="AG13" s="406">
        <f t="shared" ref="AG13:AG28" si="4">+Q13-AB13</f>
        <v>0</v>
      </c>
      <c r="AH13" s="358"/>
      <c r="AI13" s="417">
        <f>+F13+1</f>
        <v>1</v>
      </c>
      <c r="AJ13" s="405">
        <f>+$H13*66140</f>
        <v>0</v>
      </c>
      <c r="AK13" s="413">
        <f>+AJ13*0.02*AI13</f>
        <v>0</v>
      </c>
      <c r="AL13" s="413">
        <f>AJ13*$G13/100</f>
        <v>0</v>
      </c>
      <c r="AM13" s="349"/>
      <c r="AN13" s="405">
        <f>IF((AK13+AL13+AM13)&gt;(AJ13*0.3),AJ13*0.3,AK13+AL13+AM13)</f>
        <v>0</v>
      </c>
      <c r="AO13" s="405">
        <f>IF($J13&gt;AN13,$J13,AN13)</f>
        <v>0</v>
      </c>
      <c r="AP13" s="349"/>
      <c r="AQ13" s="370">
        <f>IF(AO13=0,AJ13+AJ13*0.15,AJ13+AO13+AP13)</f>
        <v>0</v>
      </c>
      <c r="AR13" s="358"/>
      <c r="AS13" s="417">
        <f>+AI13+1</f>
        <v>2</v>
      </c>
      <c r="AT13" s="405">
        <f>+$H13*66140</f>
        <v>0</v>
      </c>
      <c r="AU13" s="413">
        <f>+AT13*0.02*AS13</f>
        <v>0</v>
      </c>
      <c r="AV13" s="413">
        <f>AT13*$G13/100</f>
        <v>0</v>
      </c>
      <c r="AW13" s="349"/>
      <c r="AX13" s="405">
        <f>IF((AU13+AV13+AW13)&gt;(AT13*0.3),AT13*0.3,AU13+AV13+AW13)</f>
        <v>0</v>
      </c>
      <c r="AY13" s="405">
        <f>IF($J13&gt;AX13,$J13,AX13)</f>
        <v>0</v>
      </c>
      <c r="AZ13" s="349"/>
      <c r="BA13" s="370">
        <f>IF(AY13=0,AT13+AT13*0.15,AT13+AY13+AZ13)</f>
        <v>0</v>
      </c>
    </row>
    <row r="14" spans="1:53">
      <c r="A14" s="120">
        <v>3</v>
      </c>
      <c r="B14" s="250"/>
      <c r="C14" s="168"/>
      <c r="D14" s="168"/>
      <c r="E14" s="27"/>
      <c r="F14" s="168"/>
      <c r="G14" s="27"/>
      <c r="H14" s="27"/>
      <c r="I14" s="405">
        <f>+$H14*66140</f>
        <v>0</v>
      </c>
      <c r="J14" s="350"/>
      <c r="K14" s="405">
        <f>+I14*0.02*F14</f>
        <v>0</v>
      </c>
      <c r="L14" s="405">
        <f>I14*$G14/100</f>
        <v>0</v>
      </c>
      <c r="M14" s="349"/>
      <c r="N14" s="405">
        <f>IF((K14+L14+M14)&gt;(I14*0.3),I14*0.3,K14+L14+M14)</f>
        <v>0</v>
      </c>
      <c r="O14" s="405">
        <f>IF(J14&gt;N14,J14,N14)</f>
        <v>0</v>
      </c>
      <c r="P14" s="349"/>
      <c r="Q14" s="370">
        <f>IF(O14=0,I14+I14*0.15,I14+O14+P14)</f>
        <v>0</v>
      </c>
      <c r="R14" s="358"/>
      <c r="S14" s="351"/>
      <c r="T14" s="351"/>
      <c r="U14" s="405">
        <f>+T14*66140</f>
        <v>0</v>
      </c>
      <c r="V14" s="413">
        <f>+U14*0.02*S14</f>
        <v>0</v>
      </c>
      <c r="W14" s="413">
        <f>U14*$G14/100</f>
        <v>0</v>
      </c>
      <c r="X14" s="349"/>
      <c r="Y14" s="405">
        <f>IF((V14+W14+X14)&gt;(U14*0.3),U14*0.3,V14+W14+X14)</f>
        <v>0</v>
      </c>
      <c r="Z14" s="405">
        <f>IF($J14&gt;Y14,$J14,Y14)</f>
        <v>0</v>
      </c>
      <c r="AA14" s="349"/>
      <c r="AB14" s="370">
        <f>IF(Z14=0,U14+U14*0.15,U14+Z14+AA14)</f>
        <v>0</v>
      </c>
      <c r="AC14" s="346">
        <f t="shared" si="0"/>
        <v>0</v>
      </c>
      <c r="AD14" s="406">
        <f t="shared" si="1"/>
        <v>0</v>
      </c>
      <c r="AE14" s="406">
        <f t="shared" si="2"/>
        <v>0</v>
      </c>
      <c r="AF14" s="406">
        <f t="shared" si="3"/>
        <v>0</v>
      </c>
      <c r="AG14" s="406">
        <f t="shared" si="4"/>
        <v>0</v>
      </c>
      <c r="AH14" s="358"/>
      <c r="AI14" s="417">
        <f>+F14+1</f>
        <v>1</v>
      </c>
      <c r="AJ14" s="405">
        <f>+$H14*66140</f>
        <v>0</v>
      </c>
      <c r="AK14" s="413">
        <f>+AJ14*0.02*AI14</f>
        <v>0</v>
      </c>
      <c r="AL14" s="413">
        <f>AJ14*$G14/100</f>
        <v>0</v>
      </c>
      <c r="AM14" s="349"/>
      <c r="AN14" s="405">
        <f>IF((AK14+AL14+AM14)&gt;(AJ14*0.3),AJ14*0.3,AK14+AL14+AM14)</f>
        <v>0</v>
      </c>
      <c r="AO14" s="405">
        <f>IF($J14&gt;AN14,$J14,AN14)</f>
        <v>0</v>
      </c>
      <c r="AP14" s="349"/>
      <c r="AQ14" s="370">
        <f>IF(AO14=0,AJ14+AJ14*0.15,AJ14+AO14+AP14)</f>
        <v>0</v>
      </c>
      <c r="AR14" s="358"/>
      <c r="AS14" s="417">
        <f>+AI14+1</f>
        <v>2</v>
      </c>
      <c r="AT14" s="405">
        <f>+$H14*66140</f>
        <v>0</v>
      </c>
      <c r="AU14" s="413">
        <f>+AT14*0.02*AS14</f>
        <v>0</v>
      </c>
      <c r="AV14" s="413">
        <f>AT14*$G14/100</f>
        <v>0</v>
      </c>
      <c r="AW14" s="349"/>
      <c r="AX14" s="405">
        <f>IF((AU14+AV14+AW14)&gt;(AT14*0.3),AT14*0.3,AU14+AV14+AW14)</f>
        <v>0</v>
      </c>
      <c r="AY14" s="405">
        <f>IF($J14&gt;AX14,$J14,AX14)</f>
        <v>0</v>
      </c>
      <c r="AZ14" s="349"/>
      <c r="BA14" s="370">
        <f>IF(AY14=0,AT14+AT14*0.15,AT14+AY14+AZ14)</f>
        <v>0</v>
      </c>
    </row>
    <row r="15" spans="1:53">
      <c r="A15" s="120"/>
      <c r="B15" s="250"/>
      <c r="C15" s="168"/>
      <c r="D15" s="168"/>
      <c r="E15" s="27"/>
      <c r="F15" s="168"/>
      <c r="G15" s="27"/>
      <c r="H15" s="27"/>
      <c r="I15" s="405">
        <f>+$H15*66140</f>
        <v>0</v>
      </c>
      <c r="J15" s="350"/>
      <c r="K15" s="405">
        <f>+I15*0.02*F15</f>
        <v>0</v>
      </c>
      <c r="L15" s="405">
        <f>I15*$G15/100</f>
        <v>0</v>
      </c>
      <c r="M15" s="349"/>
      <c r="N15" s="405">
        <f>IF((K15+L15+M15)&gt;(I15*0.3),I15*0.3,K15+L15+M15)</f>
        <v>0</v>
      </c>
      <c r="O15" s="405">
        <f>IF(J15&gt;N15,J15,N15)</f>
        <v>0</v>
      </c>
      <c r="P15" s="349"/>
      <c r="Q15" s="370">
        <f>IF(O15=0,I15+I15*0.15,I15+O15+P15)</f>
        <v>0</v>
      </c>
      <c r="R15" s="358"/>
      <c r="S15" s="351"/>
      <c r="T15" s="351"/>
      <c r="U15" s="405">
        <f>+T15*66140</f>
        <v>0</v>
      </c>
      <c r="V15" s="413">
        <f>+U15*0.02*S15</f>
        <v>0</v>
      </c>
      <c r="W15" s="413">
        <f>U15*$G15/100</f>
        <v>0</v>
      </c>
      <c r="X15" s="349"/>
      <c r="Y15" s="405">
        <f>IF((V15+W15+X15)&gt;(U15*0.3),U15*0.3,V15+W15+X15)</f>
        <v>0</v>
      </c>
      <c r="Z15" s="405">
        <f>IF($J15&gt;Y15,$J15,Y15)</f>
        <v>0</v>
      </c>
      <c r="AA15" s="349"/>
      <c r="AB15" s="370">
        <f>IF(Z15=0,U15+U15*0.15,U15+Z15+AA15)</f>
        <v>0</v>
      </c>
      <c r="AC15" s="346">
        <f t="shared" si="0"/>
        <v>0</v>
      </c>
      <c r="AD15" s="406">
        <f t="shared" si="1"/>
        <v>0</v>
      </c>
      <c r="AE15" s="406">
        <f t="shared" si="2"/>
        <v>0</v>
      </c>
      <c r="AF15" s="406">
        <f t="shared" si="3"/>
        <v>0</v>
      </c>
      <c r="AG15" s="406">
        <f t="shared" si="4"/>
        <v>0</v>
      </c>
      <c r="AH15" s="358"/>
      <c r="AI15" s="417">
        <f>+F15+1</f>
        <v>1</v>
      </c>
      <c r="AJ15" s="405">
        <f>+$H15*66140</f>
        <v>0</v>
      </c>
      <c r="AK15" s="413">
        <f>+AJ15*0.02*AI15</f>
        <v>0</v>
      </c>
      <c r="AL15" s="413">
        <f>AJ15*$G15/100</f>
        <v>0</v>
      </c>
      <c r="AM15" s="349"/>
      <c r="AN15" s="405">
        <f>IF((AK15+AL15+AM15)&gt;(AJ15*0.3),AJ15*0.3,AK15+AL15+AM15)</f>
        <v>0</v>
      </c>
      <c r="AO15" s="405">
        <f>IF($J15&gt;AN15,$J15,AN15)</f>
        <v>0</v>
      </c>
      <c r="AP15" s="349"/>
      <c r="AQ15" s="370">
        <f>IF(AO15=0,AJ15+AJ15*0.15,AJ15+AO15+AP15)</f>
        <v>0</v>
      </c>
      <c r="AR15" s="358"/>
      <c r="AS15" s="417">
        <f>+AI15+1</f>
        <v>2</v>
      </c>
      <c r="AT15" s="405">
        <f>+$H15*66140</f>
        <v>0</v>
      </c>
      <c r="AU15" s="413">
        <f>+AT15*0.02*AS15</f>
        <v>0</v>
      </c>
      <c r="AV15" s="413">
        <f>AT15*$G15/100</f>
        <v>0</v>
      </c>
      <c r="AW15" s="349"/>
      <c r="AX15" s="405">
        <f>IF((AU15+AV15+AW15)&gt;(AT15*0.3),AT15*0.3,AU15+AV15+AW15)</f>
        <v>0</v>
      </c>
      <c r="AY15" s="405">
        <f>IF($J15&gt;AX15,$J15,AX15)</f>
        <v>0</v>
      </c>
      <c r="AZ15" s="349"/>
      <c r="BA15" s="370">
        <f>IF(AY15=0,AT15+AT15*0.15,AT15+AY15+AZ15)</f>
        <v>0</v>
      </c>
    </row>
    <row r="16" spans="1:53" s="206" customFormat="1">
      <c r="A16" s="203"/>
      <c r="B16" s="251" t="s">
        <v>221</v>
      </c>
      <c r="C16" s="205">
        <f>SUM(C12:C14)</f>
        <v>0</v>
      </c>
      <c r="D16" s="205" t="s">
        <v>1</v>
      </c>
      <c r="E16" s="205" t="s">
        <v>1</v>
      </c>
      <c r="F16" s="205" t="s">
        <v>1</v>
      </c>
      <c r="G16" s="205" t="s">
        <v>1</v>
      </c>
      <c r="H16" s="205" t="s">
        <v>1</v>
      </c>
      <c r="I16" s="406">
        <f t="shared" ref="I16:AA16" si="5">SUM(I12:I14)</f>
        <v>0</v>
      </c>
      <c r="J16" s="325">
        <f t="shared" si="5"/>
        <v>0</v>
      </c>
      <c r="K16" s="406">
        <f t="shared" si="5"/>
        <v>0</v>
      </c>
      <c r="L16" s="406">
        <f t="shared" si="5"/>
        <v>0</v>
      </c>
      <c r="M16" s="205">
        <f>SUM(M12:M14)</f>
        <v>0</v>
      </c>
      <c r="N16" s="406">
        <f t="shared" si="5"/>
        <v>0</v>
      </c>
      <c r="O16" s="406">
        <f t="shared" si="5"/>
        <v>0</v>
      </c>
      <c r="P16" s="205">
        <f t="shared" si="5"/>
        <v>0</v>
      </c>
      <c r="Q16" s="371">
        <f t="shared" si="5"/>
        <v>0</v>
      </c>
      <c r="R16" s="346">
        <f t="shared" si="5"/>
        <v>0</v>
      </c>
      <c r="S16" s="343" t="s">
        <v>1</v>
      </c>
      <c r="T16" s="343" t="s">
        <v>1</v>
      </c>
      <c r="U16" s="406">
        <f t="shared" si="5"/>
        <v>0</v>
      </c>
      <c r="V16" s="406">
        <f t="shared" si="5"/>
        <v>0</v>
      </c>
      <c r="W16" s="406">
        <f t="shared" si="5"/>
        <v>0</v>
      </c>
      <c r="X16" s="205">
        <f t="shared" si="5"/>
        <v>0</v>
      </c>
      <c r="Y16" s="406">
        <f t="shared" si="5"/>
        <v>0</v>
      </c>
      <c r="Z16" s="406">
        <f t="shared" si="5"/>
        <v>0</v>
      </c>
      <c r="AA16" s="205">
        <f t="shared" si="5"/>
        <v>0</v>
      </c>
      <c r="AB16" s="371">
        <f t="shared" ref="AB16:AH16" si="6">SUM(AB12:AB14)</f>
        <v>0</v>
      </c>
      <c r="AC16" s="346">
        <f t="shared" si="6"/>
        <v>0</v>
      </c>
      <c r="AD16" s="406">
        <f t="shared" si="6"/>
        <v>0</v>
      </c>
      <c r="AE16" s="406">
        <f t="shared" si="6"/>
        <v>0</v>
      </c>
      <c r="AF16" s="406">
        <f t="shared" si="6"/>
        <v>0</v>
      </c>
      <c r="AG16" s="406">
        <f t="shared" si="6"/>
        <v>0</v>
      </c>
      <c r="AH16" s="346">
        <f t="shared" si="6"/>
        <v>0</v>
      </c>
      <c r="AI16" s="406" t="s">
        <v>1</v>
      </c>
      <c r="AJ16" s="406">
        <f t="shared" ref="AJ16:AR16" si="7">SUM(AJ12:AJ14)</f>
        <v>0</v>
      </c>
      <c r="AK16" s="406">
        <f t="shared" si="7"/>
        <v>0</v>
      </c>
      <c r="AL16" s="406">
        <f t="shared" si="7"/>
        <v>0</v>
      </c>
      <c r="AM16" s="205">
        <f t="shared" si="7"/>
        <v>0</v>
      </c>
      <c r="AN16" s="406">
        <f t="shared" si="7"/>
        <v>0</v>
      </c>
      <c r="AO16" s="406">
        <f t="shared" si="7"/>
        <v>0</v>
      </c>
      <c r="AP16" s="205">
        <f t="shared" si="7"/>
        <v>0</v>
      </c>
      <c r="AQ16" s="371">
        <f t="shared" si="7"/>
        <v>0</v>
      </c>
      <c r="AR16" s="346">
        <f t="shared" si="7"/>
        <v>0</v>
      </c>
      <c r="AS16" s="406" t="s">
        <v>1</v>
      </c>
      <c r="AT16" s="406">
        <f t="shared" ref="AT16:BA16" si="8">SUM(AT12:AT14)</f>
        <v>0</v>
      </c>
      <c r="AU16" s="406">
        <f t="shared" si="8"/>
        <v>0</v>
      </c>
      <c r="AV16" s="406">
        <f t="shared" si="8"/>
        <v>0</v>
      </c>
      <c r="AW16" s="205">
        <f t="shared" si="8"/>
        <v>0</v>
      </c>
      <c r="AX16" s="406">
        <f t="shared" si="8"/>
        <v>0</v>
      </c>
      <c r="AY16" s="406">
        <f t="shared" si="8"/>
        <v>0</v>
      </c>
      <c r="AZ16" s="205">
        <f t="shared" si="8"/>
        <v>0</v>
      </c>
      <c r="BA16" s="371">
        <f t="shared" si="8"/>
        <v>0</v>
      </c>
    </row>
    <row r="17" spans="1:53">
      <c r="A17" s="120"/>
      <c r="B17" s="250"/>
      <c r="C17" s="178"/>
      <c r="D17" s="120"/>
      <c r="E17" s="178"/>
      <c r="F17" s="178"/>
      <c r="G17" s="178"/>
      <c r="H17" s="178"/>
      <c r="I17" s="403"/>
      <c r="J17" s="322"/>
      <c r="K17" s="403"/>
      <c r="L17" s="403"/>
      <c r="M17" s="178"/>
      <c r="N17" s="403"/>
      <c r="O17" s="403"/>
      <c r="P17" s="178"/>
      <c r="Q17" s="368"/>
      <c r="R17" s="345"/>
      <c r="S17" s="250"/>
      <c r="T17" s="250"/>
      <c r="U17" s="403"/>
      <c r="V17" s="403"/>
      <c r="W17" s="403"/>
      <c r="X17" s="178"/>
      <c r="Y17" s="403"/>
      <c r="Z17" s="403"/>
      <c r="AA17" s="178"/>
      <c r="AB17" s="368"/>
      <c r="AC17" s="346"/>
      <c r="AD17" s="406"/>
      <c r="AE17" s="406"/>
      <c r="AF17" s="406"/>
      <c r="AG17" s="406"/>
      <c r="AH17" s="345"/>
      <c r="AI17" s="403"/>
      <c r="AJ17" s="403"/>
      <c r="AK17" s="403"/>
      <c r="AL17" s="403"/>
      <c r="AM17" s="178"/>
      <c r="AN17" s="403"/>
      <c r="AO17" s="403"/>
      <c r="AP17" s="178"/>
      <c r="AQ17" s="368"/>
      <c r="AR17" s="345"/>
      <c r="AS17" s="403"/>
      <c r="AT17" s="403"/>
      <c r="AU17" s="403"/>
      <c r="AV17" s="403"/>
      <c r="AW17" s="178"/>
      <c r="AX17" s="403"/>
      <c r="AY17" s="403"/>
      <c r="AZ17" s="178"/>
      <c r="BA17" s="368"/>
    </row>
    <row r="18" spans="1:53" s="5" customFormat="1">
      <c r="A18" s="168"/>
      <c r="B18" s="248" t="s">
        <v>191</v>
      </c>
      <c r="C18" s="181"/>
      <c r="D18" s="181"/>
      <c r="E18" s="181"/>
      <c r="F18" s="153"/>
      <c r="G18" s="181"/>
      <c r="H18" s="181"/>
      <c r="I18" s="407"/>
      <c r="J18" s="317"/>
      <c r="K18" s="407"/>
      <c r="L18" s="407"/>
      <c r="M18" s="181"/>
      <c r="N18" s="407"/>
      <c r="O18" s="407"/>
      <c r="P18" s="181"/>
      <c r="Q18" s="372"/>
      <c r="R18" s="347"/>
      <c r="S18" s="232"/>
      <c r="T18" s="232"/>
      <c r="U18" s="407"/>
      <c r="V18" s="407"/>
      <c r="W18" s="407"/>
      <c r="X18" s="181"/>
      <c r="Y18" s="407"/>
      <c r="Z18" s="407"/>
      <c r="AA18" s="181"/>
      <c r="AB18" s="372"/>
      <c r="AC18" s="346"/>
      <c r="AD18" s="406"/>
      <c r="AE18" s="406"/>
      <c r="AF18" s="406"/>
      <c r="AG18" s="406"/>
      <c r="AH18" s="347"/>
      <c r="AI18" s="418"/>
      <c r="AJ18" s="407"/>
      <c r="AK18" s="407"/>
      <c r="AL18" s="407"/>
      <c r="AM18" s="181"/>
      <c r="AN18" s="407"/>
      <c r="AO18" s="407"/>
      <c r="AP18" s="181"/>
      <c r="AQ18" s="372"/>
      <c r="AR18" s="347"/>
      <c r="AS18" s="418"/>
      <c r="AT18" s="407"/>
      <c r="AU18" s="407"/>
      <c r="AV18" s="407"/>
      <c r="AW18" s="181"/>
      <c r="AX18" s="407"/>
      <c r="AY18" s="407"/>
      <c r="AZ18" s="181"/>
      <c r="BA18" s="372"/>
    </row>
    <row r="19" spans="1:53" s="5" customFormat="1">
      <c r="A19" s="168"/>
      <c r="B19" s="248" t="s">
        <v>192</v>
      </c>
      <c r="C19" s="181"/>
      <c r="D19" s="181"/>
      <c r="E19" s="181"/>
      <c r="F19" s="153"/>
      <c r="G19" s="181"/>
      <c r="H19" s="181"/>
      <c r="I19" s="407"/>
      <c r="J19" s="317"/>
      <c r="K19" s="407"/>
      <c r="L19" s="407"/>
      <c r="M19" s="181"/>
      <c r="N19" s="407"/>
      <c r="O19" s="407"/>
      <c r="P19" s="181"/>
      <c r="Q19" s="372"/>
      <c r="R19" s="347"/>
      <c r="S19" s="232"/>
      <c r="T19" s="232"/>
      <c r="U19" s="407"/>
      <c r="V19" s="407"/>
      <c r="W19" s="407"/>
      <c r="X19" s="181"/>
      <c r="Y19" s="407"/>
      <c r="Z19" s="407"/>
      <c r="AA19" s="181"/>
      <c r="AB19" s="372"/>
      <c r="AC19" s="346"/>
      <c r="AD19" s="406"/>
      <c r="AE19" s="406"/>
      <c r="AF19" s="406"/>
      <c r="AG19" s="406"/>
      <c r="AH19" s="347"/>
      <c r="AI19" s="418"/>
      <c r="AJ19" s="407"/>
      <c r="AK19" s="407"/>
      <c r="AL19" s="407"/>
      <c r="AM19" s="181"/>
      <c r="AN19" s="407"/>
      <c r="AO19" s="407"/>
      <c r="AP19" s="181"/>
      <c r="AQ19" s="372"/>
      <c r="AR19" s="347"/>
      <c r="AS19" s="418"/>
      <c r="AT19" s="407"/>
      <c r="AU19" s="407"/>
      <c r="AV19" s="407"/>
      <c r="AW19" s="181"/>
      <c r="AX19" s="407"/>
      <c r="AY19" s="407"/>
      <c r="AZ19" s="181"/>
      <c r="BA19" s="372"/>
    </row>
    <row r="20" spans="1:53">
      <c r="A20" s="99">
        <v>1</v>
      </c>
      <c r="B20" s="210"/>
      <c r="C20" s="168"/>
      <c r="D20" s="168"/>
      <c r="E20" s="27"/>
      <c r="F20" s="203"/>
      <c r="G20" s="27"/>
      <c r="H20" s="27"/>
      <c r="I20" s="408">
        <f>+$H20*66140</f>
        <v>0</v>
      </c>
      <c r="J20" s="324"/>
      <c r="K20" s="408">
        <f>+I20*0.02*F20</f>
        <v>0</v>
      </c>
      <c r="L20" s="408">
        <f>I20*$G20/100</f>
        <v>0</v>
      </c>
      <c r="M20" s="27"/>
      <c r="N20" s="408">
        <f>IF((K20+L20+M20)&gt;(I20*0.3),I20*0.3,K20+L20+M20)</f>
        <v>0</v>
      </c>
      <c r="O20" s="408">
        <f>IF(J20&gt;N20,J20,N20)</f>
        <v>0</v>
      </c>
      <c r="P20" s="27"/>
      <c r="Q20" s="373">
        <f>IF(O20=0,I20+I20*0.15,I20+O20+P20)</f>
        <v>0</v>
      </c>
      <c r="R20" s="358"/>
      <c r="S20" s="24"/>
      <c r="T20" s="24"/>
      <c r="U20" s="408">
        <f>+T20*66140</f>
        <v>0</v>
      </c>
      <c r="V20" s="408">
        <f>+U20*0.02*S20</f>
        <v>0</v>
      </c>
      <c r="W20" s="408">
        <f>U20*$G20/100</f>
        <v>0</v>
      </c>
      <c r="X20" s="27"/>
      <c r="Y20" s="408">
        <f>IF((V20+W20+X20)&gt;(U20*0.3),U20*0.3,V20+W20+X20)</f>
        <v>0</v>
      </c>
      <c r="Z20" s="408">
        <f>IF($J20&gt;Y20,$J20,Y20)</f>
        <v>0</v>
      </c>
      <c r="AA20" s="27"/>
      <c r="AB20" s="373">
        <f>IF(Z20=0,U20+U20*0.15,U20+Z20+AA20)</f>
        <v>0</v>
      </c>
      <c r="AC20" s="346">
        <f t="shared" si="0"/>
        <v>0</v>
      </c>
      <c r="AD20" s="406">
        <f t="shared" si="1"/>
        <v>0</v>
      </c>
      <c r="AE20" s="406">
        <f t="shared" si="2"/>
        <v>0</v>
      </c>
      <c r="AF20" s="406">
        <f t="shared" si="3"/>
        <v>0</v>
      </c>
      <c r="AG20" s="406">
        <f t="shared" si="4"/>
        <v>0</v>
      </c>
      <c r="AH20" s="358"/>
      <c r="AI20" s="414">
        <f>+F20+1</f>
        <v>1</v>
      </c>
      <c r="AJ20" s="408">
        <f>+$H20*66140</f>
        <v>0</v>
      </c>
      <c r="AK20" s="408">
        <f>+AJ20*0.02*AI20</f>
        <v>0</v>
      </c>
      <c r="AL20" s="408">
        <f>AJ20*$G20/100</f>
        <v>0</v>
      </c>
      <c r="AM20" s="27"/>
      <c r="AN20" s="408">
        <f>IF((AK20+AL20+AM20)&gt;(AJ20*0.3),AJ20*0.3,AK20+AL20+AM20)</f>
        <v>0</v>
      </c>
      <c r="AO20" s="408">
        <f>IF($J20&gt;AN20,$J20,AN20)</f>
        <v>0</v>
      </c>
      <c r="AP20" s="27"/>
      <c r="AQ20" s="373">
        <f>IF(AO20=0,AJ20+AJ20*0.15,AJ20+AO20+AP20)</f>
        <v>0</v>
      </c>
      <c r="AR20" s="358"/>
      <c r="AS20" s="414">
        <f>+AI20+1</f>
        <v>2</v>
      </c>
      <c r="AT20" s="408">
        <f>+$H20*66140</f>
        <v>0</v>
      </c>
      <c r="AU20" s="408">
        <f>+AT20*0.02*AS20</f>
        <v>0</v>
      </c>
      <c r="AV20" s="408">
        <f>AT20*$G20/100</f>
        <v>0</v>
      </c>
      <c r="AW20" s="27"/>
      <c r="AX20" s="408">
        <f>IF((AU20+AV20+AW20)&gt;(AT20*0.3),AT20*0.3,AU20+AV20+AW20)</f>
        <v>0</v>
      </c>
      <c r="AY20" s="408">
        <f>IF($J20&gt;AX20,$J20,AX20)</f>
        <v>0</v>
      </c>
      <c r="AZ20" s="27"/>
      <c r="BA20" s="373">
        <f>IF(AY20=0,AT20+AT20*0.15,AT20+AY20+AZ20)</f>
        <v>0</v>
      </c>
    </row>
    <row r="21" spans="1:53">
      <c r="A21" s="99">
        <v>2</v>
      </c>
      <c r="B21" s="210"/>
      <c r="C21" s="27"/>
      <c r="D21" s="27"/>
      <c r="E21" s="27"/>
      <c r="F21" s="203"/>
      <c r="G21" s="27"/>
      <c r="H21" s="27"/>
      <c r="I21" s="408">
        <f>+$H21*66140</f>
        <v>0</v>
      </c>
      <c r="J21" s="324"/>
      <c r="K21" s="408">
        <f>+I21*0.02*F21</f>
        <v>0</v>
      </c>
      <c r="L21" s="408">
        <f>I21*$G21/100</f>
        <v>0</v>
      </c>
      <c r="M21" s="27"/>
      <c r="N21" s="408">
        <f>IF((K21+L21+M21)&gt;(I21*0.3),I21*0.3,K21+L21+M21)</f>
        <v>0</v>
      </c>
      <c r="O21" s="408">
        <f>IF(J21&gt;N21,J21,N21)</f>
        <v>0</v>
      </c>
      <c r="P21" s="27"/>
      <c r="Q21" s="373">
        <f>IF(O21=0,I21+I21*0.15,I21+O21+P21)</f>
        <v>0</v>
      </c>
      <c r="R21" s="358"/>
      <c r="S21" s="24"/>
      <c r="T21" s="24"/>
      <c r="U21" s="408">
        <f>+T21*66140</f>
        <v>0</v>
      </c>
      <c r="V21" s="408">
        <f>+U21*0.02*S21</f>
        <v>0</v>
      </c>
      <c r="W21" s="408">
        <f>U21*$G21/100</f>
        <v>0</v>
      </c>
      <c r="X21" s="27"/>
      <c r="Y21" s="408">
        <f>IF((V21+W21+X21)&gt;(U21*0.3),U21*0.3,V21+W21+X21)</f>
        <v>0</v>
      </c>
      <c r="Z21" s="408">
        <f>IF($J21&gt;Y21,$J21,Y21)</f>
        <v>0</v>
      </c>
      <c r="AA21" s="27"/>
      <c r="AB21" s="373">
        <f>IF(Z21=0,U21+U21*0.15,U21+Z21+AA21)</f>
        <v>0</v>
      </c>
      <c r="AC21" s="346">
        <f t="shared" si="0"/>
        <v>0</v>
      </c>
      <c r="AD21" s="406">
        <f t="shared" si="1"/>
        <v>0</v>
      </c>
      <c r="AE21" s="406">
        <f t="shared" si="2"/>
        <v>0</v>
      </c>
      <c r="AF21" s="406">
        <f t="shared" si="3"/>
        <v>0</v>
      </c>
      <c r="AG21" s="406">
        <f t="shared" si="4"/>
        <v>0</v>
      </c>
      <c r="AH21" s="358"/>
      <c r="AI21" s="414">
        <f>+F21+1</f>
        <v>1</v>
      </c>
      <c r="AJ21" s="408">
        <f>+$H21*66140</f>
        <v>0</v>
      </c>
      <c r="AK21" s="408">
        <f>+AJ21*0.02*AI21</f>
        <v>0</v>
      </c>
      <c r="AL21" s="408">
        <f>AJ21*$G21/100</f>
        <v>0</v>
      </c>
      <c r="AM21" s="27"/>
      <c r="AN21" s="408">
        <f>IF((AK21+AL21+AM21)&gt;(AJ21*0.3),AJ21*0.3,AK21+AL21+AM21)</f>
        <v>0</v>
      </c>
      <c r="AO21" s="408">
        <f>IF($J21&gt;AN21,$J21,AN21)</f>
        <v>0</v>
      </c>
      <c r="AP21" s="27"/>
      <c r="AQ21" s="373">
        <f>IF(AO21=0,AJ21+AJ21*0.15,AJ21+AO21+AP21)</f>
        <v>0</v>
      </c>
      <c r="AR21" s="358"/>
      <c r="AS21" s="414">
        <f>+AI21+1</f>
        <v>2</v>
      </c>
      <c r="AT21" s="408">
        <f>+$H21*66140</f>
        <v>0</v>
      </c>
      <c r="AU21" s="408">
        <f>+AT21*0.02*AS21</f>
        <v>0</v>
      </c>
      <c r="AV21" s="408">
        <f>AT21*$G21/100</f>
        <v>0</v>
      </c>
      <c r="AW21" s="27"/>
      <c r="AX21" s="408">
        <f>IF((AU21+AV21+AW21)&gt;(AT21*0.3),AT21*0.3,AU21+AV21+AW21)</f>
        <v>0</v>
      </c>
      <c r="AY21" s="408">
        <f>IF($J21&gt;AX21,$J21,AX21)</f>
        <v>0</v>
      </c>
      <c r="AZ21" s="27"/>
      <c r="BA21" s="373">
        <f>IF(AY21=0,AT21+AT21*0.15,AT21+AY21+AZ21)</f>
        <v>0</v>
      </c>
    </row>
    <row r="22" spans="1:53">
      <c r="A22" s="99">
        <v>3</v>
      </c>
      <c r="B22" s="210"/>
      <c r="C22" s="99"/>
      <c r="D22" s="99"/>
      <c r="E22" s="99"/>
      <c r="F22" s="203"/>
      <c r="G22" s="99"/>
      <c r="H22" s="99"/>
      <c r="I22" s="408">
        <f>+$H22*66140</f>
        <v>0</v>
      </c>
      <c r="J22" s="324"/>
      <c r="K22" s="408">
        <f>+I22*0.02*F22</f>
        <v>0</v>
      </c>
      <c r="L22" s="408">
        <f>I22*$G22/100</f>
        <v>0</v>
      </c>
      <c r="M22" s="27"/>
      <c r="N22" s="408">
        <f>IF((K22+L22+M22)&gt;(I22*0.3),I22*0.3,K22+L22+M22)</f>
        <v>0</v>
      </c>
      <c r="O22" s="408">
        <f>IF(J22&gt;N22,J22,N22)</f>
        <v>0</v>
      </c>
      <c r="P22" s="27"/>
      <c r="Q22" s="373">
        <f>IF(O22=0,I22+I22*0.15,I22+O22+P22)</f>
        <v>0</v>
      </c>
      <c r="R22" s="358"/>
      <c r="S22" s="210"/>
      <c r="T22" s="210"/>
      <c r="U22" s="408">
        <f>+T22*66140</f>
        <v>0</v>
      </c>
      <c r="V22" s="408">
        <f>+U22*0.02*S22</f>
        <v>0</v>
      </c>
      <c r="W22" s="408">
        <f>U22*$G22/100</f>
        <v>0</v>
      </c>
      <c r="X22" s="27"/>
      <c r="Y22" s="408">
        <f>IF((V22+W22+X22)&gt;(U22*0.3),U22*0.3,V22+W22+X22)</f>
        <v>0</v>
      </c>
      <c r="Z22" s="408">
        <f>IF($J22&gt;Y22,$J22,Y22)</f>
        <v>0</v>
      </c>
      <c r="AA22" s="27"/>
      <c r="AB22" s="373">
        <f>IF(Z22=0,U22+U22*0.15,U22+Z22+AA22)</f>
        <v>0</v>
      </c>
      <c r="AC22" s="346">
        <f t="shared" si="0"/>
        <v>0</v>
      </c>
      <c r="AD22" s="406">
        <f t="shared" si="1"/>
        <v>0</v>
      </c>
      <c r="AE22" s="406">
        <f t="shared" si="2"/>
        <v>0</v>
      </c>
      <c r="AF22" s="406">
        <f t="shared" si="3"/>
        <v>0</v>
      </c>
      <c r="AG22" s="406">
        <f t="shared" si="4"/>
        <v>0</v>
      </c>
      <c r="AH22" s="358"/>
      <c r="AI22" s="414">
        <f>+F22+1</f>
        <v>1</v>
      </c>
      <c r="AJ22" s="408">
        <f>+$H22*66140</f>
        <v>0</v>
      </c>
      <c r="AK22" s="408">
        <f>+AJ22*0.02*AI22</f>
        <v>0</v>
      </c>
      <c r="AL22" s="408">
        <f>AJ22*$G22/100</f>
        <v>0</v>
      </c>
      <c r="AM22" s="27"/>
      <c r="AN22" s="408">
        <f>IF((AK22+AL22+AM22)&gt;(AJ22*0.3),AJ22*0.3,AK22+AL22+AM22)</f>
        <v>0</v>
      </c>
      <c r="AO22" s="408">
        <f>IF($J22&gt;AN22,$J22,AN22)</f>
        <v>0</v>
      </c>
      <c r="AP22" s="27"/>
      <c r="AQ22" s="373">
        <f>IF(AO22=0,AJ22+AJ22*0.15,AJ22+AO22+AP22)</f>
        <v>0</v>
      </c>
      <c r="AR22" s="358"/>
      <c r="AS22" s="414">
        <f>+AI22+1</f>
        <v>2</v>
      </c>
      <c r="AT22" s="408">
        <f>+$H22*66140</f>
        <v>0</v>
      </c>
      <c r="AU22" s="408">
        <f>+AT22*0.02*AS22</f>
        <v>0</v>
      </c>
      <c r="AV22" s="408">
        <f>AT22*$G22/100</f>
        <v>0</v>
      </c>
      <c r="AW22" s="27"/>
      <c r="AX22" s="408">
        <f>IF((AU22+AV22+AW22)&gt;(AT22*0.3),AT22*0.3,AU22+AV22+AW22)</f>
        <v>0</v>
      </c>
      <c r="AY22" s="408">
        <f>IF($J22&gt;AX22,$J22,AX22)</f>
        <v>0</v>
      </c>
      <c r="AZ22" s="27"/>
      <c r="BA22" s="373">
        <f>IF(AY22=0,AT22+AT22*0.15,AT22+AY22+AZ22)</f>
        <v>0</v>
      </c>
    </row>
    <row r="23" spans="1:53" s="206" customFormat="1" ht="27">
      <c r="A23" s="203"/>
      <c r="B23" s="251" t="s">
        <v>193</v>
      </c>
      <c r="C23" s="205">
        <f>SUM(C20:C22)</f>
        <v>0</v>
      </c>
      <c r="D23" s="205" t="s">
        <v>1</v>
      </c>
      <c r="E23" s="205" t="s">
        <v>1</v>
      </c>
      <c r="F23" s="205" t="s">
        <v>1</v>
      </c>
      <c r="G23" s="205" t="s">
        <v>1</v>
      </c>
      <c r="H23" s="205" t="s">
        <v>1</v>
      </c>
      <c r="I23" s="406">
        <f t="shared" ref="I23:R23" si="9">SUM(I20:I22)</f>
        <v>0</v>
      </c>
      <c r="J23" s="325">
        <f t="shared" si="9"/>
        <v>0</v>
      </c>
      <c r="K23" s="406">
        <f t="shared" si="9"/>
        <v>0</v>
      </c>
      <c r="L23" s="406">
        <f t="shared" si="9"/>
        <v>0</v>
      </c>
      <c r="M23" s="205">
        <f t="shared" si="9"/>
        <v>0</v>
      </c>
      <c r="N23" s="406">
        <f t="shared" si="9"/>
        <v>0</v>
      </c>
      <c r="O23" s="406">
        <f t="shared" si="9"/>
        <v>0</v>
      </c>
      <c r="P23" s="205">
        <f t="shared" si="9"/>
        <v>0</v>
      </c>
      <c r="Q23" s="371">
        <f t="shared" si="9"/>
        <v>0</v>
      </c>
      <c r="R23" s="346">
        <f t="shared" si="9"/>
        <v>0</v>
      </c>
      <c r="S23" s="343" t="s">
        <v>1</v>
      </c>
      <c r="T23" s="343" t="s">
        <v>1</v>
      </c>
      <c r="U23" s="406">
        <f t="shared" ref="U23:AA23" si="10">SUM(U20:U22)</f>
        <v>0</v>
      </c>
      <c r="V23" s="406">
        <f t="shared" si="10"/>
        <v>0</v>
      </c>
      <c r="W23" s="406">
        <f t="shared" si="10"/>
        <v>0</v>
      </c>
      <c r="X23" s="205">
        <f t="shared" si="10"/>
        <v>0</v>
      </c>
      <c r="Y23" s="406">
        <f t="shared" si="10"/>
        <v>0</v>
      </c>
      <c r="Z23" s="406">
        <f t="shared" si="10"/>
        <v>0</v>
      </c>
      <c r="AA23" s="205">
        <f t="shared" si="10"/>
        <v>0</v>
      </c>
      <c r="AB23" s="371">
        <f t="shared" ref="AB23:AH23" si="11">SUM(AB20:AB22)</f>
        <v>0</v>
      </c>
      <c r="AC23" s="346">
        <f t="shared" si="11"/>
        <v>0</v>
      </c>
      <c r="AD23" s="406">
        <f t="shared" si="11"/>
        <v>0</v>
      </c>
      <c r="AE23" s="406">
        <f t="shared" si="11"/>
        <v>0</v>
      </c>
      <c r="AF23" s="406">
        <f t="shared" si="11"/>
        <v>0</v>
      </c>
      <c r="AG23" s="406">
        <f t="shared" si="11"/>
        <v>0</v>
      </c>
      <c r="AH23" s="346">
        <f t="shared" si="11"/>
        <v>0</v>
      </c>
      <c r="AI23" s="406" t="s">
        <v>1</v>
      </c>
      <c r="AJ23" s="406">
        <f t="shared" ref="AJ23:AP23" si="12">SUM(AJ20:AJ22)</f>
        <v>0</v>
      </c>
      <c r="AK23" s="406">
        <f t="shared" si="12"/>
        <v>0</v>
      </c>
      <c r="AL23" s="406">
        <f t="shared" si="12"/>
        <v>0</v>
      </c>
      <c r="AM23" s="205">
        <f t="shared" si="12"/>
        <v>0</v>
      </c>
      <c r="AN23" s="406">
        <f t="shared" si="12"/>
        <v>0</v>
      </c>
      <c r="AO23" s="406">
        <f t="shared" si="12"/>
        <v>0</v>
      </c>
      <c r="AP23" s="205">
        <f t="shared" si="12"/>
        <v>0</v>
      </c>
      <c r="AQ23" s="371">
        <f>SUM(AQ20:AQ22)</f>
        <v>0</v>
      </c>
      <c r="AR23" s="346">
        <f>SUM(AR20:AR22)</f>
        <v>0</v>
      </c>
      <c r="AS23" s="406" t="s">
        <v>1</v>
      </c>
      <c r="AT23" s="406">
        <f>SUM(AT20:AT22)</f>
        <v>0</v>
      </c>
      <c r="AU23" s="406">
        <f t="shared" ref="AU23:BA23" si="13">SUM(AU20:AU22)</f>
        <v>0</v>
      </c>
      <c r="AV23" s="406">
        <f t="shared" si="13"/>
        <v>0</v>
      </c>
      <c r="AW23" s="205">
        <f t="shared" si="13"/>
        <v>0</v>
      </c>
      <c r="AX23" s="406">
        <f t="shared" si="13"/>
        <v>0</v>
      </c>
      <c r="AY23" s="406">
        <f t="shared" si="13"/>
        <v>0</v>
      </c>
      <c r="AZ23" s="205">
        <f t="shared" si="13"/>
        <v>0</v>
      </c>
      <c r="BA23" s="371">
        <f t="shared" si="13"/>
        <v>0</v>
      </c>
    </row>
    <row r="24" spans="1:53">
      <c r="A24" s="99"/>
      <c r="B24" s="210"/>
      <c r="C24" s="99"/>
      <c r="D24" s="99"/>
      <c r="E24" s="99"/>
      <c r="F24" s="203"/>
      <c r="G24" s="99"/>
      <c r="H24" s="99"/>
      <c r="I24" s="404"/>
      <c r="J24" s="323"/>
      <c r="K24" s="404"/>
      <c r="L24" s="404"/>
      <c r="M24" s="99"/>
      <c r="N24" s="404"/>
      <c r="O24" s="404"/>
      <c r="P24" s="99"/>
      <c r="Q24" s="369"/>
      <c r="R24" s="358"/>
      <c r="S24" s="210"/>
      <c r="T24" s="210"/>
      <c r="U24" s="404"/>
      <c r="V24" s="404"/>
      <c r="W24" s="404"/>
      <c r="X24" s="99"/>
      <c r="Y24" s="404"/>
      <c r="Z24" s="404"/>
      <c r="AA24" s="99"/>
      <c r="AB24" s="369"/>
      <c r="AC24" s="346">
        <f t="shared" si="0"/>
        <v>0</v>
      </c>
      <c r="AD24" s="406">
        <f t="shared" si="1"/>
        <v>0</v>
      </c>
      <c r="AE24" s="406">
        <f t="shared" si="2"/>
        <v>0</v>
      </c>
      <c r="AF24" s="406">
        <f t="shared" si="3"/>
        <v>0</v>
      </c>
      <c r="AG24" s="406">
        <f t="shared" si="4"/>
        <v>0</v>
      </c>
      <c r="AH24" s="358"/>
      <c r="AI24" s="414"/>
      <c r="AJ24" s="404"/>
      <c r="AK24" s="404"/>
      <c r="AL24" s="404"/>
      <c r="AM24" s="99"/>
      <c r="AN24" s="404"/>
      <c r="AO24" s="404"/>
      <c r="AP24" s="99"/>
      <c r="AQ24" s="369"/>
      <c r="AR24" s="358"/>
      <c r="AS24" s="414"/>
      <c r="AT24" s="404"/>
      <c r="AU24" s="404"/>
      <c r="AV24" s="404"/>
      <c r="AW24" s="99"/>
      <c r="AX24" s="404"/>
      <c r="AY24" s="404"/>
      <c r="AZ24" s="99"/>
      <c r="BA24" s="369"/>
    </row>
    <row r="25" spans="1:53" s="5" customFormat="1">
      <c r="A25" s="168"/>
      <c r="B25" s="248" t="s">
        <v>192</v>
      </c>
      <c r="C25" s="181"/>
      <c r="D25" s="181"/>
      <c r="E25" s="181"/>
      <c r="F25" s="153"/>
      <c r="G25" s="181"/>
      <c r="H25" s="181"/>
      <c r="I25" s="407"/>
      <c r="J25" s="317"/>
      <c r="K25" s="407"/>
      <c r="L25" s="407"/>
      <c r="M25" s="181"/>
      <c r="N25" s="407"/>
      <c r="O25" s="407"/>
      <c r="P25" s="181"/>
      <c r="Q25" s="372"/>
      <c r="R25" s="347"/>
      <c r="S25" s="232"/>
      <c r="T25" s="232"/>
      <c r="U25" s="407"/>
      <c r="V25" s="407"/>
      <c r="W25" s="407"/>
      <c r="X25" s="181"/>
      <c r="Y25" s="407"/>
      <c r="Z25" s="407"/>
      <c r="AA25" s="181"/>
      <c r="AB25" s="372"/>
      <c r="AC25" s="346">
        <f t="shared" si="0"/>
        <v>0</v>
      </c>
      <c r="AD25" s="406">
        <f t="shared" si="1"/>
        <v>0</v>
      </c>
      <c r="AE25" s="406">
        <f t="shared" si="2"/>
        <v>0</v>
      </c>
      <c r="AF25" s="406">
        <f t="shared" si="3"/>
        <v>0</v>
      </c>
      <c r="AG25" s="406">
        <f t="shared" si="4"/>
        <v>0</v>
      </c>
      <c r="AH25" s="347"/>
      <c r="AI25" s="418"/>
      <c r="AJ25" s="407"/>
      <c r="AK25" s="407"/>
      <c r="AL25" s="407"/>
      <c r="AM25" s="181"/>
      <c r="AN25" s="407"/>
      <c r="AO25" s="407"/>
      <c r="AP25" s="181"/>
      <c r="AQ25" s="372"/>
      <c r="AR25" s="347"/>
      <c r="AS25" s="418"/>
      <c r="AT25" s="407"/>
      <c r="AU25" s="407"/>
      <c r="AV25" s="407"/>
      <c r="AW25" s="181"/>
      <c r="AX25" s="407"/>
      <c r="AY25" s="407"/>
      <c r="AZ25" s="181"/>
      <c r="BA25" s="372"/>
    </row>
    <row r="26" spans="1:53">
      <c r="A26" s="99">
        <v>1</v>
      </c>
      <c r="B26" s="210"/>
      <c r="C26" s="168"/>
      <c r="D26" s="168"/>
      <c r="E26" s="27"/>
      <c r="F26" s="203"/>
      <c r="G26" s="27"/>
      <c r="H26" s="27"/>
      <c r="I26" s="408">
        <f>+$H26*66140</f>
        <v>0</v>
      </c>
      <c r="J26" s="324"/>
      <c r="K26" s="408">
        <f>+I26*0.02*F26</f>
        <v>0</v>
      </c>
      <c r="L26" s="408">
        <f>I26*$G26/100</f>
        <v>0</v>
      </c>
      <c r="M26" s="27"/>
      <c r="N26" s="408">
        <f>IF((K26+L26+M26)&gt;(I26*0.3),I26*0.3,K26+L26+M26)</f>
        <v>0</v>
      </c>
      <c r="O26" s="408">
        <f>IF(J26&gt;N26,J26,N26)</f>
        <v>0</v>
      </c>
      <c r="P26" s="27"/>
      <c r="Q26" s="373">
        <f>IF(O26=0,I26+I26*0.15,I26+O26+P26)</f>
        <v>0</v>
      </c>
      <c r="R26" s="358"/>
      <c r="S26" s="24"/>
      <c r="T26" s="24"/>
      <c r="U26" s="408">
        <f>+T26*66140</f>
        <v>0</v>
      </c>
      <c r="V26" s="408">
        <f>+U26*0.02*S26</f>
        <v>0</v>
      </c>
      <c r="W26" s="408">
        <f>U26*$G26/100</f>
        <v>0</v>
      </c>
      <c r="X26" s="27"/>
      <c r="Y26" s="408">
        <f>IF((V26+W26+X26)&gt;(U26*0.3),U26*0.3,V26+W26+X26)</f>
        <v>0</v>
      </c>
      <c r="Z26" s="408">
        <f>IF($J26&gt;Y26,$J26,Y26)</f>
        <v>0</v>
      </c>
      <c r="AA26" s="27"/>
      <c r="AB26" s="373">
        <f>IF(Z26=0,U26+U26*0.15,U26+Z26+AA26)</f>
        <v>0</v>
      </c>
      <c r="AC26" s="346">
        <f t="shared" si="0"/>
        <v>0</v>
      </c>
      <c r="AD26" s="406">
        <f t="shared" si="1"/>
        <v>0</v>
      </c>
      <c r="AE26" s="406">
        <f t="shared" si="2"/>
        <v>0</v>
      </c>
      <c r="AF26" s="406">
        <f t="shared" si="3"/>
        <v>0</v>
      </c>
      <c r="AG26" s="406">
        <f t="shared" si="4"/>
        <v>0</v>
      </c>
      <c r="AH26" s="358"/>
      <c r="AI26" s="414">
        <f>+F26+1</f>
        <v>1</v>
      </c>
      <c r="AJ26" s="408">
        <f>+$H26*66140</f>
        <v>0</v>
      </c>
      <c r="AK26" s="408">
        <f>+AJ26*0.02*AI26</f>
        <v>0</v>
      </c>
      <c r="AL26" s="408">
        <f>AJ26*$G26/100</f>
        <v>0</v>
      </c>
      <c r="AM26" s="27"/>
      <c r="AN26" s="408">
        <f>IF((AK26+AL26+AM26)&gt;(AJ26*0.3),AJ26*0.3,AK26+AL26+AM26)</f>
        <v>0</v>
      </c>
      <c r="AO26" s="408">
        <f>IF($J26&gt;AN26,$J26,AN26)</f>
        <v>0</v>
      </c>
      <c r="AP26" s="27"/>
      <c r="AQ26" s="373">
        <f>IF(AO26=0,AJ26+AJ26*0.15,AJ26+AO26+AP26)</f>
        <v>0</v>
      </c>
      <c r="AR26" s="358"/>
      <c r="AS26" s="414">
        <f>+AI26+1</f>
        <v>2</v>
      </c>
      <c r="AT26" s="408">
        <f>+$H26*66140</f>
        <v>0</v>
      </c>
      <c r="AU26" s="408">
        <f>+AT26*0.02*AS26</f>
        <v>0</v>
      </c>
      <c r="AV26" s="408">
        <f>AT26*$G26/100</f>
        <v>0</v>
      </c>
      <c r="AW26" s="27"/>
      <c r="AX26" s="408">
        <f>IF((AU26+AV26+AW26)&gt;(AT26*0.3),AT26*0.3,AU26+AV26+AW26)</f>
        <v>0</v>
      </c>
      <c r="AY26" s="408">
        <f>IF($J26&gt;AX26,$J26,AX26)</f>
        <v>0</v>
      </c>
      <c r="AZ26" s="27"/>
      <c r="BA26" s="373">
        <f>IF(AY26=0,AT26+AT26*0.15,AT26+AY26+AZ26)</f>
        <v>0</v>
      </c>
    </row>
    <row r="27" spans="1:53">
      <c r="A27" s="99">
        <v>2</v>
      </c>
      <c r="B27" s="210"/>
      <c r="C27" s="27"/>
      <c r="D27" s="27"/>
      <c r="E27" s="27"/>
      <c r="F27" s="203"/>
      <c r="G27" s="27"/>
      <c r="H27" s="27"/>
      <c r="I27" s="408">
        <f>+$H27*66140</f>
        <v>0</v>
      </c>
      <c r="J27" s="324"/>
      <c r="K27" s="408">
        <f>+I27*0.02*F27</f>
        <v>0</v>
      </c>
      <c r="L27" s="408">
        <f>I27*$G27/100</f>
        <v>0</v>
      </c>
      <c r="M27" s="27"/>
      <c r="N27" s="408">
        <f>IF((K27+L27+M27)&gt;(I27*0.3),I27*0.3,K27+L27+M27)</f>
        <v>0</v>
      </c>
      <c r="O27" s="408">
        <f>IF(J27&gt;N27,J27,N27)</f>
        <v>0</v>
      </c>
      <c r="P27" s="27"/>
      <c r="Q27" s="373">
        <f>IF(O27=0,I27+I27*0.15,I27+O27+P27)</f>
        <v>0</v>
      </c>
      <c r="R27" s="358"/>
      <c r="S27" s="24"/>
      <c r="T27" s="24"/>
      <c r="U27" s="408">
        <f>+T27*66140</f>
        <v>0</v>
      </c>
      <c r="V27" s="408">
        <f>+U27*0.02*S27</f>
        <v>0</v>
      </c>
      <c r="W27" s="408">
        <f>U27*$G27/100</f>
        <v>0</v>
      </c>
      <c r="X27" s="27"/>
      <c r="Y27" s="408">
        <f>IF((V27+W27+X27)&gt;(U27*0.3),U27*0.3,V27+W27+X27)</f>
        <v>0</v>
      </c>
      <c r="Z27" s="408">
        <f>IF($J27&gt;Y27,$J27,Y27)</f>
        <v>0</v>
      </c>
      <c r="AA27" s="27"/>
      <c r="AB27" s="373">
        <f>IF(Z27=0,U27+U27*0.15,U27+Z27+AA27)</f>
        <v>0</v>
      </c>
      <c r="AC27" s="346">
        <f t="shared" si="0"/>
        <v>0</v>
      </c>
      <c r="AD27" s="406">
        <f t="shared" si="1"/>
        <v>0</v>
      </c>
      <c r="AE27" s="406">
        <f t="shared" si="2"/>
        <v>0</v>
      </c>
      <c r="AF27" s="406">
        <f t="shared" si="3"/>
        <v>0</v>
      </c>
      <c r="AG27" s="406">
        <f t="shared" si="4"/>
        <v>0</v>
      </c>
      <c r="AH27" s="358"/>
      <c r="AI27" s="414">
        <f>+F27+1</f>
        <v>1</v>
      </c>
      <c r="AJ27" s="408">
        <f>+$H27*66140</f>
        <v>0</v>
      </c>
      <c r="AK27" s="408">
        <f>+AJ27*0.02*AI27</f>
        <v>0</v>
      </c>
      <c r="AL27" s="408">
        <f>AJ27*$G27/100</f>
        <v>0</v>
      </c>
      <c r="AM27" s="27"/>
      <c r="AN27" s="408">
        <f>IF((AK27+AL27+AM27)&gt;(AJ27*0.3),AJ27*0.3,AK27+AL27+AM27)</f>
        <v>0</v>
      </c>
      <c r="AO27" s="408">
        <f>IF($J27&gt;AN27,$J27,AN27)</f>
        <v>0</v>
      </c>
      <c r="AP27" s="27"/>
      <c r="AQ27" s="373">
        <f>IF(AO27=0,AJ27+AJ27*0.15,AJ27+AO27+AP27)</f>
        <v>0</v>
      </c>
      <c r="AR27" s="358"/>
      <c r="AS27" s="414">
        <f>+AI27+1</f>
        <v>2</v>
      </c>
      <c r="AT27" s="408">
        <f>+$H27*66140</f>
        <v>0</v>
      </c>
      <c r="AU27" s="408">
        <f>+AT27*0.02*AS27</f>
        <v>0</v>
      </c>
      <c r="AV27" s="408">
        <f>AT27*$G27/100</f>
        <v>0</v>
      </c>
      <c r="AW27" s="27"/>
      <c r="AX27" s="408">
        <f>IF((AU27+AV27+AW27)&gt;(AT27*0.3),AT27*0.3,AU27+AV27+AW27)</f>
        <v>0</v>
      </c>
      <c r="AY27" s="408">
        <f>IF($J27&gt;AX27,$J27,AX27)</f>
        <v>0</v>
      </c>
      <c r="AZ27" s="27"/>
      <c r="BA27" s="373">
        <f>IF(AY27=0,AT27+AT27*0.15,AT27+AY27+AZ27)</f>
        <v>0</v>
      </c>
    </row>
    <row r="28" spans="1:53">
      <c r="A28" s="99">
        <v>3</v>
      </c>
      <c r="B28" s="210"/>
      <c r="C28" s="99"/>
      <c r="D28" s="99"/>
      <c r="E28" s="99"/>
      <c r="F28" s="203"/>
      <c r="G28" s="99"/>
      <c r="H28" s="99"/>
      <c r="I28" s="408">
        <f>+$H28*66140</f>
        <v>0</v>
      </c>
      <c r="J28" s="324"/>
      <c r="K28" s="408">
        <f>+I28*0.02*F28</f>
        <v>0</v>
      </c>
      <c r="L28" s="408">
        <f>I28*$G28/100</f>
        <v>0</v>
      </c>
      <c r="M28" s="27"/>
      <c r="N28" s="408">
        <f>IF((K28+L28+M28)&gt;(I28*0.3),I28*0.3,K28+L28+M28)</f>
        <v>0</v>
      </c>
      <c r="O28" s="408">
        <f>IF(J28&gt;N28,J28,N28)</f>
        <v>0</v>
      </c>
      <c r="P28" s="27"/>
      <c r="Q28" s="373">
        <f>IF(O28=0,I28+I28*0.15,I28+O28+P28)</f>
        <v>0</v>
      </c>
      <c r="R28" s="358"/>
      <c r="S28" s="210"/>
      <c r="T28" s="210"/>
      <c r="U28" s="408">
        <f>+T28*66140</f>
        <v>0</v>
      </c>
      <c r="V28" s="408">
        <f>+U28*0.02*S28</f>
        <v>0</v>
      </c>
      <c r="W28" s="408">
        <f>U28*$G28/100</f>
        <v>0</v>
      </c>
      <c r="X28" s="27"/>
      <c r="Y28" s="408">
        <f>IF((V28+W28+X28)&gt;(U28*0.3),U28*0.3,V28+W28+X28)</f>
        <v>0</v>
      </c>
      <c r="Z28" s="408">
        <f>IF($J28&gt;Y28,$J28,Y28)</f>
        <v>0</v>
      </c>
      <c r="AA28" s="27"/>
      <c r="AB28" s="373">
        <f>IF(Z28=0,U28+U28*0.15,U28+Z28+AA28)</f>
        <v>0</v>
      </c>
      <c r="AC28" s="346">
        <f t="shared" si="0"/>
        <v>0</v>
      </c>
      <c r="AD28" s="406">
        <f t="shared" si="1"/>
        <v>0</v>
      </c>
      <c r="AE28" s="406">
        <f t="shared" si="2"/>
        <v>0</v>
      </c>
      <c r="AF28" s="406">
        <f t="shared" si="3"/>
        <v>0</v>
      </c>
      <c r="AG28" s="406">
        <f t="shared" si="4"/>
        <v>0</v>
      </c>
      <c r="AH28" s="358"/>
      <c r="AI28" s="414">
        <f>+F28+1</f>
        <v>1</v>
      </c>
      <c r="AJ28" s="408">
        <f>+$H28*66140</f>
        <v>0</v>
      </c>
      <c r="AK28" s="408">
        <f>+AJ28*0.02*AI28</f>
        <v>0</v>
      </c>
      <c r="AL28" s="408">
        <f>AJ28*$G28/100</f>
        <v>0</v>
      </c>
      <c r="AM28" s="27"/>
      <c r="AN28" s="408">
        <f>IF((AK28+AL28+AM28)&gt;(AJ28*0.3),AJ28*0.3,AK28+AL28+AM28)</f>
        <v>0</v>
      </c>
      <c r="AO28" s="408">
        <f>IF($J28&gt;AN28,$J28,AN28)</f>
        <v>0</v>
      </c>
      <c r="AP28" s="27"/>
      <c r="AQ28" s="373">
        <f>IF(AO28=0,AJ28+AJ28*0.15,AJ28+AO28+AP28)</f>
        <v>0</v>
      </c>
      <c r="AR28" s="358"/>
      <c r="AS28" s="414">
        <f>+AI28+1</f>
        <v>2</v>
      </c>
      <c r="AT28" s="408">
        <f>+$H28*66140</f>
        <v>0</v>
      </c>
      <c r="AU28" s="408">
        <f>+AT28*0.02*AS28</f>
        <v>0</v>
      </c>
      <c r="AV28" s="408">
        <f>AT28*$G28/100</f>
        <v>0</v>
      </c>
      <c r="AW28" s="27"/>
      <c r="AX28" s="408">
        <f>IF((AU28+AV28+AW28)&gt;(AT28*0.3),AT28*0.3,AU28+AV28+AW28)</f>
        <v>0</v>
      </c>
      <c r="AY28" s="408">
        <f>IF($J28&gt;AX28,$J28,AX28)</f>
        <v>0</v>
      </c>
      <c r="AZ28" s="27"/>
      <c r="BA28" s="373">
        <f>IF(AY28=0,AT28+AT28*0.15,AT28+AY28+AZ28)</f>
        <v>0</v>
      </c>
    </row>
    <row r="29" spans="1:53" s="206" customFormat="1" ht="27">
      <c r="A29" s="203"/>
      <c r="B29" s="251" t="s">
        <v>193</v>
      </c>
      <c r="C29" s="205">
        <f>SUM(C26:C28)</f>
        <v>0</v>
      </c>
      <c r="D29" s="205" t="s">
        <v>1</v>
      </c>
      <c r="E29" s="205" t="s">
        <v>1</v>
      </c>
      <c r="F29" s="205" t="s">
        <v>1</v>
      </c>
      <c r="G29" s="205" t="s">
        <v>1</v>
      </c>
      <c r="H29" s="205" t="s">
        <v>1</v>
      </c>
      <c r="I29" s="406">
        <f t="shared" ref="I29:AG29" si="14">SUM(I26:I28)</f>
        <v>0</v>
      </c>
      <c r="J29" s="325">
        <f t="shared" si="14"/>
        <v>0</v>
      </c>
      <c r="K29" s="406">
        <f t="shared" si="14"/>
        <v>0</v>
      </c>
      <c r="L29" s="406">
        <f t="shared" si="14"/>
        <v>0</v>
      </c>
      <c r="M29" s="205">
        <f>SUM(M26:M28)</f>
        <v>0</v>
      </c>
      <c r="N29" s="406">
        <f t="shared" si="14"/>
        <v>0</v>
      </c>
      <c r="O29" s="406">
        <f>SUM(O26:O28)</f>
        <v>0</v>
      </c>
      <c r="P29" s="205">
        <f t="shared" si="14"/>
        <v>0</v>
      </c>
      <c r="Q29" s="371">
        <f t="shared" si="14"/>
        <v>0</v>
      </c>
      <c r="R29" s="346">
        <f t="shared" si="14"/>
        <v>0</v>
      </c>
      <c r="S29" s="343" t="s">
        <v>1</v>
      </c>
      <c r="T29" s="343" t="s">
        <v>1</v>
      </c>
      <c r="U29" s="406">
        <f t="shared" si="14"/>
        <v>0</v>
      </c>
      <c r="V29" s="406">
        <f t="shared" ref="V29:AA29" si="15">SUM(V26:V28)</f>
        <v>0</v>
      </c>
      <c r="W29" s="406">
        <f t="shared" si="15"/>
        <v>0</v>
      </c>
      <c r="X29" s="205">
        <f t="shared" si="15"/>
        <v>0</v>
      </c>
      <c r="Y29" s="406">
        <f t="shared" si="15"/>
        <v>0</v>
      </c>
      <c r="Z29" s="406">
        <f t="shared" si="15"/>
        <v>0</v>
      </c>
      <c r="AA29" s="205">
        <f t="shared" si="15"/>
        <v>0</v>
      </c>
      <c r="AB29" s="371">
        <f>SUM(AB26:AB28)</f>
        <v>0</v>
      </c>
      <c r="AC29" s="346">
        <f t="shared" si="14"/>
        <v>0</v>
      </c>
      <c r="AD29" s="406">
        <f t="shared" si="14"/>
        <v>0</v>
      </c>
      <c r="AE29" s="406">
        <f t="shared" si="14"/>
        <v>0</v>
      </c>
      <c r="AF29" s="406">
        <f t="shared" si="14"/>
        <v>0</v>
      </c>
      <c r="AG29" s="406">
        <f t="shared" si="14"/>
        <v>0</v>
      </c>
      <c r="AH29" s="346">
        <f>SUM(AH26:AH28)</f>
        <v>0</v>
      </c>
      <c r="AI29" s="406" t="s">
        <v>1</v>
      </c>
      <c r="AJ29" s="406">
        <f t="shared" ref="AJ29:AR29" si="16">SUM(AJ26:AJ28)</f>
        <v>0</v>
      </c>
      <c r="AK29" s="406">
        <f t="shared" si="16"/>
        <v>0</v>
      </c>
      <c r="AL29" s="406">
        <f t="shared" si="16"/>
        <v>0</v>
      </c>
      <c r="AM29" s="205">
        <f t="shared" si="16"/>
        <v>0</v>
      </c>
      <c r="AN29" s="406">
        <f t="shared" si="16"/>
        <v>0</v>
      </c>
      <c r="AO29" s="406">
        <f t="shared" si="16"/>
        <v>0</v>
      </c>
      <c r="AP29" s="205">
        <f t="shared" si="16"/>
        <v>0</v>
      </c>
      <c r="AQ29" s="371">
        <f t="shared" si="16"/>
        <v>0</v>
      </c>
      <c r="AR29" s="346">
        <f t="shared" si="16"/>
        <v>0</v>
      </c>
      <c r="AS29" s="406" t="s">
        <v>1</v>
      </c>
      <c r="AT29" s="406">
        <f t="shared" ref="AT29:BA29" si="17">SUM(AT26:AT28)</f>
        <v>0</v>
      </c>
      <c r="AU29" s="406">
        <f t="shared" si="17"/>
        <v>0</v>
      </c>
      <c r="AV29" s="406">
        <f t="shared" si="17"/>
        <v>0</v>
      </c>
      <c r="AW29" s="205">
        <f t="shared" si="17"/>
        <v>0</v>
      </c>
      <c r="AX29" s="406">
        <f t="shared" si="17"/>
        <v>0</v>
      </c>
      <c r="AY29" s="406">
        <f t="shared" si="17"/>
        <v>0</v>
      </c>
      <c r="AZ29" s="205">
        <f t="shared" si="17"/>
        <v>0</v>
      </c>
      <c r="BA29" s="371">
        <f t="shared" si="17"/>
        <v>0</v>
      </c>
    </row>
    <row r="30" spans="1:53" ht="28.5">
      <c r="A30" s="99"/>
      <c r="B30" s="16" t="s">
        <v>214</v>
      </c>
      <c r="C30" s="183">
        <f>C16+C23+C29</f>
        <v>0</v>
      </c>
      <c r="D30" s="205" t="s">
        <v>1</v>
      </c>
      <c r="E30" s="205" t="s">
        <v>1</v>
      </c>
      <c r="F30" s="205" t="s">
        <v>1</v>
      </c>
      <c r="G30" s="205" t="s">
        <v>1</v>
      </c>
      <c r="H30" s="205" t="s">
        <v>1</v>
      </c>
      <c r="I30" s="409">
        <f t="shared" ref="I30:R30" si="18">I16+I23+I29</f>
        <v>0</v>
      </c>
      <c r="J30" s="326">
        <f t="shared" si="18"/>
        <v>0</v>
      </c>
      <c r="K30" s="409">
        <f t="shared" si="18"/>
        <v>0</v>
      </c>
      <c r="L30" s="409">
        <f t="shared" si="18"/>
        <v>0</v>
      </c>
      <c r="M30" s="183">
        <f t="shared" si="18"/>
        <v>0</v>
      </c>
      <c r="N30" s="409">
        <f t="shared" si="18"/>
        <v>0</v>
      </c>
      <c r="O30" s="409">
        <f t="shared" si="18"/>
        <v>0</v>
      </c>
      <c r="P30" s="183">
        <f t="shared" si="18"/>
        <v>0</v>
      </c>
      <c r="Q30" s="374">
        <f t="shared" si="18"/>
        <v>0</v>
      </c>
      <c r="R30" s="348">
        <f t="shared" si="18"/>
        <v>0</v>
      </c>
      <c r="S30" s="273" t="s">
        <v>1</v>
      </c>
      <c r="T30" s="273" t="s">
        <v>1</v>
      </c>
      <c r="U30" s="409">
        <f>U16+U23+U29</f>
        <v>0</v>
      </c>
      <c r="V30" s="409">
        <f t="shared" ref="V30:AA30" si="19">V16+V23+V29</f>
        <v>0</v>
      </c>
      <c r="W30" s="409">
        <f t="shared" si="19"/>
        <v>0</v>
      </c>
      <c r="X30" s="183">
        <f t="shared" si="19"/>
        <v>0</v>
      </c>
      <c r="Y30" s="409">
        <f t="shared" si="19"/>
        <v>0</v>
      </c>
      <c r="Z30" s="409">
        <f t="shared" si="19"/>
        <v>0</v>
      </c>
      <c r="AA30" s="183">
        <f t="shared" si="19"/>
        <v>0</v>
      </c>
      <c r="AB30" s="374">
        <f t="shared" ref="AB30:AH30" si="20">AB16+AB23+AB29</f>
        <v>0</v>
      </c>
      <c r="AC30" s="348">
        <f t="shared" si="20"/>
        <v>0</v>
      </c>
      <c r="AD30" s="409">
        <f t="shared" si="20"/>
        <v>0</v>
      </c>
      <c r="AE30" s="409">
        <f t="shared" si="20"/>
        <v>0</v>
      </c>
      <c r="AF30" s="409">
        <f t="shared" si="20"/>
        <v>0</v>
      </c>
      <c r="AG30" s="409">
        <f t="shared" si="20"/>
        <v>0</v>
      </c>
      <c r="AH30" s="348">
        <f t="shared" si="20"/>
        <v>0</v>
      </c>
      <c r="AI30" s="406" t="s">
        <v>1</v>
      </c>
      <c r="AJ30" s="409">
        <f t="shared" ref="AJ30:AR30" si="21">AJ16+AJ23+AJ29</f>
        <v>0</v>
      </c>
      <c r="AK30" s="409">
        <f t="shared" si="21"/>
        <v>0</v>
      </c>
      <c r="AL30" s="409">
        <f t="shared" si="21"/>
        <v>0</v>
      </c>
      <c r="AM30" s="183">
        <f t="shared" si="21"/>
        <v>0</v>
      </c>
      <c r="AN30" s="409">
        <f t="shared" si="21"/>
        <v>0</v>
      </c>
      <c r="AO30" s="409">
        <f t="shared" si="21"/>
        <v>0</v>
      </c>
      <c r="AP30" s="183">
        <f t="shared" si="21"/>
        <v>0</v>
      </c>
      <c r="AQ30" s="374">
        <f t="shared" si="21"/>
        <v>0</v>
      </c>
      <c r="AR30" s="348">
        <f t="shared" si="21"/>
        <v>0</v>
      </c>
      <c r="AS30" s="406" t="s">
        <v>1</v>
      </c>
      <c r="AT30" s="409">
        <f t="shared" ref="AT30:BA30" si="22">AT16+AT23+AT29</f>
        <v>0</v>
      </c>
      <c r="AU30" s="409">
        <f t="shared" si="22"/>
        <v>0</v>
      </c>
      <c r="AV30" s="409">
        <f t="shared" si="22"/>
        <v>0</v>
      </c>
      <c r="AW30" s="183">
        <f t="shared" si="22"/>
        <v>0</v>
      </c>
      <c r="AX30" s="409">
        <f t="shared" si="22"/>
        <v>0</v>
      </c>
      <c r="AY30" s="409">
        <f t="shared" si="22"/>
        <v>0</v>
      </c>
      <c r="AZ30" s="183">
        <f t="shared" si="22"/>
        <v>0</v>
      </c>
      <c r="BA30" s="374">
        <f t="shared" si="22"/>
        <v>0</v>
      </c>
    </row>
    <row r="31" spans="1:53" ht="14.25">
      <c r="A31" s="99"/>
      <c r="B31" s="210"/>
      <c r="C31" s="99"/>
      <c r="D31" s="99"/>
      <c r="E31" s="99"/>
      <c r="F31" s="168"/>
      <c r="G31" s="99"/>
      <c r="H31" s="99"/>
      <c r="I31" s="99"/>
      <c r="J31" s="323"/>
      <c r="K31" s="210"/>
      <c r="L31" s="210"/>
      <c r="M31" s="99"/>
      <c r="N31" s="99"/>
      <c r="O31" s="367"/>
      <c r="P31" s="99"/>
      <c r="Q31" s="369"/>
      <c r="R31" s="359"/>
      <c r="S31" s="210"/>
      <c r="T31" s="210"/>
      <c r="U31" s="99"/>
      <c r="V31" s="210"/>
      <c r="W31" s="210"/>
      <c r="X31" s="99"/>
      <c r="Y31" s="99"/>
      <c r="Z31" s="367"/>
      <c r="AA31" s="99"/>
      <c r="AB31" s="369"/>
      <c r="AC31" s="359"/>
      <c r="AD31" s="168"/>
      <c r="AE31" s="179"/>
      <c r="AF31" s="179"/>
      <c r="AG31" s="168"/>
      <c r="AH31" s="359"/>
      <c r="AI31" s="168"/>
      <c r="AJ31" s="99"/>
      <c r="AK31" s="210"/>
      <c r="AL31" s="210"/>
      <c r="AM31" s="99"/>
      <c r="AN31" s="99"/>
      <c r="AO31" s="367"/>
      <c r="AP31" s="99"/>
      <c r="AQ31" s="369"/>
      <c r="AR31" s="359"/>
      <c r="AS31" s="168"/>
      <c r="AT31" s="99"/>
      <c r="AU31" s="210"/>
      <c r="AV31" s="210"/>
      <c r="AW31" s="99"/>
      <c r="AX31" s="99"/>
      <c r="AY31" s="367"/>
      <c r="AZ31" s="99"/>
      <c r="BA31" s="369"/>
    </row>
    <row r="34" spans="1:44" s="5" customFormat="1">
      <c r="A34" s="4"/>
      <c r="B34" s="18" t="s">
        <v>195</v>
      </c>
    </row>
    <row r="35" spans="1:44" s="5" customFormat="1" ht="27.75" customHeight="1">
      <c r="A35" s="4"/>
      <c r="B35" s="229" t="s">
        <v>390</v>
      </c>
      <c r="C35" s="151"/>
      <c r="D35" s="235"/>
      <c r="E35" s="235"/>
      <c r="F35" s="235"/>
      <c r="G35" s="235"/>
    </row>
    <row r="36" spans="1:44" s="5" customFormat="1" ht="29.25" customHeight="1">
      <c r="A36" s="4"/>
      <c r="B36" s="502" t="s">
        <v>411</v>
      </c>
      <c r="C36" s="235"/>
      <c r="D36" s="235"/>
      <c r="E36" s="235"/>
      <c r="F36" s="235"/>
      <c r="G36" s="235"/>
    </row>
    <row r="42" spans="1:44">
      <c r="R42" s="360"/>
      <c r="AH42" s="360"/>
      <c r="AR42" s="360"/>
    </row>
    <row r="43" spans="1:44" ht="11.25" customHeight="1">
      <c r="R43" s="360"/>
      <c r="AH43" s="360"/>
      <c r="AR43" s="360"/>
    </row>
    <row r="44" spans="1:44" ht="11.25" customHeight="1"/>
  </sheetData>
  <mergeCells count="2">
    <mergeCell ref="AF2:AG2"/>
    <mergeCell ref="AC5:AG5"/>
  </mergeCells>
  <phoneticPr fontId="2" type="noConversion"/>
  <pageMargins left="0.17" right="0.17" top="0.35" bottom="0.21" header="0.28000000000000003" footer="0.16"/>
  <pageSetup paperSize="9" scale="9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AL47"/>
  <sheetViews>
    <sheetView topLeftCell="A19" workbookViewId="0">
      <selection activeCell="G14" sqref="G14"/>
    </sheetView>
  </sheetViews>
  <sheetFormatPr defaultRowHeight="13.5"/>
  <cols>
    <col min="1" max="1" width="3.5703125" style="4" customWidth="1"/>
    <col min="2" max="2" width="27.28515625" style="5" customWidth="1"/>
    <col min="3" max="3" width="16.5703125" style="5" customWidth="1"/>
    <col min="4" max="4" width="8.140625" style="5" customWidth="1"/>
    <col min="5" max="5" width="8.5703125" style="5" customWidth="1"/>
    <col min="6" max="6" width="11.42578125" style="5" customWidth="1"/>
    <col min="7" max="7" width="12.140625" style="5" customWidth="1"/>
    <col min="8" max="8" width="14.5703125" style="5" customWidth="1"/>
    <col min="9" max="9" width="10.5703125" style="5" customWidth="1"/>
    <col min="10" max="10" width="9" style="5" customWidth="1"/>
    <col min="11" max="11" width="10.5703125" style="5" customWidth="1"/>
    <col min="12" max="12" width="8.140625" style="5" customWidth="1"/>
    <col min="13" max="13" width="11.42578125" style="5" customWidth="1"/>
    <col min="14" max="14" width="12.140625" style="5" customWidth="1"/>
    <col min="15" max="15" width="8.28515625" style="5" customWidth="1"/>
    <col min="16" max="16" width="9.28515625" style="5" customWidth="1"/>
    <col min="17" max="17" width="10.42578125" style="5" customWidth="1"/>
    <col min="18" max="18" width="10.5703125" style="5" customWidth="1"/>
    <col min="19" max="19" width="8.28515625" style="5" customWidth="1"/>
    <col min="20" max="20" width="8.140625" style="5" customWidth="1"/>
    <col min="21" max="21" width="8.28515625" style="5" customWidth="1"/>
    <col min="22" max="24" width="9.140625" style="5"/>
    <col min="25" max="25" width="11.42578125" style="5" customWidth="1"/>
    <col min="26" max="26" width="12.140625" style="5" customWidth="1"/>
    <col min="27" max="31" width="9.140625" style="5"/>
    <col min="32" max="32" width="11.42578125" style="5" customWidth="1"/>
    <col min="33" max="33" width="12.140625" style="5" customWidth="1"/>
    <col min="34" max="34" width="9.7109375" style="5" customWidth="1"/>
    <col min="35" max="16384" width="9.140625" style="5"/>
  </cols>
  <sheetData>
    <row r="1" spans="1:38" ht="16.5">
      <c r="A1" s="28"/>
      <c r="B1" s="171" t="s">
        <v>183</v>
      </c>
      <c r="C1" s="29"/>
      <c r="D1" s="29"/>
      <c r="E1" s="29"/>
      <c r="F1" s="29"/>
      <c r="G1" s="29"/>
      <c r="H1" s="29"/>
      <c r="I1" s="3"/>
      <c r="J1" s="131"/>
      <c r="K1" s="131"/>
      <c r="L1" s="29"/>
      <c r="M1" s="29"/>
      <c r="N1" s="29"/>
      <c r="O1" s="131"/>
      <c r="P1" s="28"/>
      <c r="Q1" s="130" t="s">
        <v>209</v>
      </c>
      <c r="R1" s="29"/>
      <c r="S1" s="131"/>
      <c r="T1" s="29"/>
      <c r="U1" s="131"/>
      <c r="V1" s="29"/>
      <c r="W1" s="131"/>
      <c r="X1" s="29"/>
      <c r="Y1" s="29"/>
      <c r="Z1" s="29"/>
      <c r="AA1" s="131"/>
      <c r="AB1" s="29"/>
      <c r="AC1" s="131"/>
      <c r="AD1" s="29"/>
      <c r="AE1" s="131"/>
      <c r="AF1" s="29"/>
      <c r="AG1" s="29"/>
      <c r="AH1" s="3"/>
      <c r="AI1" s="29"/>
      <c r="AJ1" s="29"/>
      <c r="AK1" s="29"/>
      <c r="AL1" s="29"/>
    </row>
    <row r="2" spans="1:38" ht="22.7" customHeight="1" thickBot="1">
      <c r="A2" s="28"/>
      <c r="B2" s="21"/>
      <c r="C2" s="147"/>
      <c r="D2" s="147"/>
      <c r="E2" s="21"/>
      <c r="F2" s="147"/>
      <c r="G2" s="147"/>
      <c r="H2" s="147"/>
      <c r="I2" s="148"/>
      <c r="J2" s="9"/>
      <c r="K2" s="148"/>
      <c r="L2" s="172"/>
      <c r="M2" s="9"/>
      <c r="N2" s="9"/>
      <c r="O2" s="173"/>
      <c r="Q2" s="340" t="s">
        <v>27</v>
      </c>
      <c r="R2" s="145"/>
      <c r="S2" s="145"/>
      <c r="T2" s="145"/>
      <c r="U2" s="145"/>
      <c r="V2" s="145"/>
      <c r="W2" s="145"/>
      <c r="X2" s="145"/>
      <c r="Y2" s="147"/>
      <c r="Z2" s="147"/>
      <c r="AA2" s="145"/>
      <c r="AB2" s="145"/>
      <c r="AC2" s="145"/>
      <c r="AD2" s="145"/>
      <c r="AE2" s="145"/>
      <c r="AF2" s="147"/>
      <c r="AG2" s="147"/>
      <c r="AH2" s="145"/>
      <c r="AI2" s="29"/>
      <c r="AJ2" s="29"/>
      <c r="AK2" s="29"/>
      <c r="AL2" s="29"/>
    </row>
    <row r="3" spans="1:38" s="151" customFormat="1">
      <c r="A3" s="28"/>
      <c r="B3" s="341" t="s">
        <v>28</v>
      </c>
      <c r="C3" s="131"/>
      <c r="D3" s="131"/>
      <c r="E3" s="149"/>
      <c r="F3" s="131"/>
      <c r="G3" s="29"/>
      <c r="H3" s="29"/>
      <c r="I3" s="29"/>
      <c r="J3" s="29"/>
      <c r="K3" s="150"/>
      <c r="L3" s="32"/>
      <c r="M3" s="131"/>
      <c r="N3" s="29"/>
      <c r="O3" s="150"/>
      <c r="P3" s="29"/>
      <c r="Q3" s="150"/>
      <c r="R3" s="32"/>
      <c r="S3" s="150"/>
      <c r="T3" s="32"/>
      <c r="U3" s="150"/>
      <c r="V3" s="32"/>
      <c r="W3" s="150"/>
      <c r="X3" s="32"/>
      <c r="Y3" s="131"/>
      <c r="Z3" s="29"/>
      <c r="AA3" s="150"/>
      <c r="AB3" s="32"/>
      <c r="AC3" s="150"/>
      <c r="AD3" s="32"/>
      <c r="AE3" s="150"/>
      <c r="AF3" s="131"/>
      <c r="AG3" s="29"/>
      <c r="AH3" s="150"/>
      <c r="AI3" s="150"/>
      <c r="AJ3" s="150"/>
      <c r="AK3" s="150"/>
      <c r="AL3" s="150"/>
    </row>
    <row r="4" spans="1:38" s="151" customFormat="1" ht="22.7" customHeight="1">
      <c r="A4" s="28"/>
      <c r="B4" s="149"/>
      <c r="C4" s="131"/>
      <c r="D4" s="131"/>
      <c r="E4" s="149"/>
      <c r="F4" s="131"/>
      <c r="G4" s="29"/>
      <c r="H4" s="29"/>
      <c r="I4" s="29"/>
      <c r="J4" s="29"/>
      <c r="K4" s="150"/>
      <c r="L4" s="32"/>
      <c r="M4" s="131"/>
      <c r="N4" s="29"/>
      <c r="O4" s="150"/>
      <c r="P4" s="29"/>
      <c r="Q4" s="38" t="s">
        <v>181</v>
      </c>
      <c r="R4" s="32"/>
      <c r="S4" s="150"/>
      <c r="T4" s="32"/>
      <c r="U4" s="150"/>
      <c r="V4" s="32"/>
      <c r="W4" s="150"/>
      <c r="X4" s="32"/>
      <c r="Y4" s="131"/>
      <c r="Z4" s="29"/>
      <c r="AA4" s="150"/>
      <c r="AB4" s="32"/>
      <c r="AC4" s="150"/>
      <c r="AD4" s="32"/>
      <c r="AE4" s="150"/>
      <c r="AF4" s="131"/>
      <c r="AG4" s="29"/>
      <c r="AH4" s="150"/>
      <c r="AI4" s="150"/>
      <c r="AJ4" s="150"/>
      <c r="AK4" s="150"/>
      <c r="AL4" s="150"/>
    </row>
    <row r="5" spans="1:38" s="277" customFormat="1" ht="14.25">
      <c r="A5" s="207"/>
      <c r="B5" s="274"/>
      <c r="C5" s="275"/>
      <c r="D5" s="388"/>
      <c r="E5" s="388"/>
      <c r="F5" s="388"/>
      <c r="G5" s="388"/>
      <c r="H5" s="388" t="s">
        <v>320</v>
      </c>
      <c r="I5" s="388"/>
      <c r="J5" s="388"/>
      <c r="K5" s="389"/>
      <c r="L5" s="385"/>
      <c r="M5" s="388"/>
      <c r="N5" s="388"/>
      <c r="O5" s="385" t="s">
        <v>291</v>
      </c>
      <c r="P5" s="385"/>
      <c r="Q5" s="385"/>
      <c r="R5" s="386"/>
      <c r="S5" s="718" t="s">
        <v>182</v>
      </c>
      <c r="T5" s="718"/>
      <c r="U5" s="718"/>
      <c r="V5" s="718"/>
      <c r="W5" s="718"/>
      <c r="X5" s="390"/>
      <c r="Y5" s="385"/>
      <c r="Z5" s="385"/>
      <c r="AA5" s="385" t="s">
        <v>353</v>
      </c>
      <c r="AB5" s="385"/>
      <c r="AC5" s="385"/>
      <c r="AD5" s="386"/>
      <c r="AE5" s="385"/>
      <c r="AF5" s="385"/>
      <c r="AG5" s="385"/>
      <c r="AH5" s="385" t="s">
        <v>374</v>
      </c>
      <c r="AI5" s="385"/>
      <c r="AJ5" s="385"/>
      <c r="AK5" s="386"/>
    </row>
    <row r="6" spans="1:38" s="151" customFormat="1" ht="102">
      <c r="A6" s="178" t="s">
        <v>113</v>
      </c>
      <c r="B6" s="61" t="s">
        <v>184</v>
      </c>
      <c r="C6" s="61" t="s">
        <v>185</v>
      </c>
      <c r="D6" s="61" t="s">
        <v>186</v>
      </c>
      <c r="E6" s="61" t="s">
        <v>179</v>
      </c>
      <c r="F6" s="460" t="s">
        <v>325</v>
      </c>
      <c r="G6" s="460" t="s">
        <v>324</v>
      </c>
      <c r="H6" s="236" t="s">
        <v>272</v>
      </c>
      <c r="I6" s="61" t="s">
        <v>188</v>
      </c>
      <c r="J6" s="61" t="s">
        <v>189</v>
      </c>
      <c r="K6" s="61" t="s">
        <v>211</v>
      </c>
      <c r="L6" s="61" t="s">
        <v>179</v>
      </c>
      <c r="M6" s="460" t="s">
        <v>305</v>
      </c>
      <c r="N6" s="460" t="s">
        <v>306</v>
      </c>
      <c r="O6" s="61" t="s">
        <v>238</v>
      </c>
      <c r="P6" s="61" t="s">
        <v>188</v>
      </c>
      <c r="Q6" s="61" t="s">
        <v>189</v>
      </c>
      <c r="R6" s="61" t="s">
        <v>211</v>
      </c>
      <c r="S6" s="61" t="s">
        <v>179</v>
      </c>
      <c r="T6" s="61" t="s">
        <v>238</v>
      </c>
      <c r="U6" s="61" t="s">
        <v>188</v>
      </c>
      <c r="V6" s="61" t="s">
        <v>189</v>
      </c>
      <c r="W6" s="61" t="s">
        <v>211</v>
      </c>
      <c r="X6" s="61" t="s">
        <v>179</v>
      </c>
      <c r="Y6" s="460" t="s">
        <v>397</v>
      </c>
      <c r="Z6" s="460" t="s">
        <v>351</v>
      </c>
      <c r="AA6" s="61" t="s">
        <v>238</v>
      </c>
      <c r="AB6" s="61" t="s">
        <v>188</v>
      </c>
      <c r="AC6" s="61" t="s">
        <v>189</v>
      </c>
      <c r="AD6" s="61" t="s">
        <v>211</v>
      </c>
      <c r="AE6" s="61" t="s">
        <v>179</v>
      </c>
      <c r="AF6" s="460" t="s">
        <v>398</v>
      </c>
      <c r="AG6" s="460" t="s">
        <v>392</v>
      </c>
      <c r="AH6" s="61" t="s">
        <v>238</v>
      </c>
      <c r="AI6" s="61" t="s">
        <v>188</v>
      </c>
      <c r="AJ6" s="61" t="s">
        <v>189</v>
      </c>
      <c r="AK6" s="61" t="s">
        <v>211</v>
      </c>
    </row>
    <row r="7" spans="1:38" s="33" customFormat="1" ht="12.75">
      <c r="A7" s="120">
        <v>1</v>
      </c>
      <c r="B7" s="120">
        <v>2</v>
      </c>
      <c r="C7" s="120">
        <v>3</v>
      </c>
      <c r="D7" s="120">
        <v>4</v>
      </c>
      <c r="E7" s="120">
        <v>5</v>
      </c>
      <c r="F7" s="120">
        <v>6</v>
      </c>
      <c r="G7" s="120">
        <v>7</v>
      </c>
      <c r="H7" s="120">
        <v>8</v>
      </c>
      <c r="I7" s="120">
        <v>9</v>
      </c>
      <c r="J7" s="120">
        <v>10</v>
      </c>
      <c r="K7" s="120">
        <v>11</v>
      </c>
      <c r="L7" s="120">
        <v>12</v>
      </c>
      <c r="M7" s="120">
        <v>13</v>
      </c>
      <c r="N7" s="120">
        <v>14</v>
      </c>
      <c r="O7" s="120">
        <v>15</v>
      </c>
      <c r="P7" s="120">
        <v>16</v>
      </c>
      <c r="Q7" s="120">
        <v>17</v>
      </c>
      <c r="R7" s="120">
        <v>18</v>
      </c>
      <c r="S7" s="120">
        <v>19</v>
      </c>
      <c r="T7" s="120">
        <v>20</v>
      </c>
      <c r="U7" s="120">
        <v>21</v>
      </c>
      <c r="V7" s="120">
        <v>22</v>
      </c>
      <c r="W7" s="120">
        <v>23</v>
      </c>
      <c r="X7" s="120">
        <v>24</v>
      </c>
      <c r="Y7" s="120">
        <v>25</v>
      </c>
      <c r="Z7" s="120">
        <v>26</v>
      </c>
      <c r="AA7" s="120">
        <v>27</v>
      </c>
      <c r="AB7" s="120">
        <v>28</v>
      </c>
      <c r="AC7" s="120">
        <v>29</v>
      </c>
      <c r="AD7" s="120">
        <v>30</v>
      </c>
      <c r="AE7" s="120">
        <v>31</v>
      </c>
      <c r="AF7" s="120">
        <v>32</v>
      </c>
      <c r="AG7" s="120">
        <v>33</v>
      </c>
      <c r="AH7" s="120">
        <v>34</v>
      </c>
      <c r="AI7" s="120">
        <v>35</v>
      </c>
      <c r="AJ7" s="120">
        <v>36</v>
      </c>
      <c r="AK7" s="120">
        <v>37</v>
      </c>
    </row>
    <row r="8" spans="1:38" ht="40.5">
      <c r="A8" s="179" t="s">
        <v>2</v>
      </c>
      <c r="B8" s="180" t="s">
        <v>407</v>
      </c>
      <c r="C8" s="181"/>
      <c r="D8" s="181"/>
      <c r="E8" s="153"/>
      <c r="F8" s="181"/>
      <c r="G8" s="181"/>
      <c r="H8" s="181"/>
      <c r="I8" s="181"/>
      <c r="J8" s="181"/>
      <c r="K8" s="181"/>
      <c r="L8" s="153"/>
      <c r="M8" s="181"/>
      <c r="N8" s="181"/>
      <c r="O8" s="181"/>
      <c r="P8" s="181"/>
      <c r="Q8" s="181"/>
      <c r="R8" s="153"/>
      <c r="S8" s="181"/>
      <c r="T8" s="153"/>
      <c r="U8" s="181"/>
      <c r="V8" s="103"/>
      <c r="W8" s="103"/>
      <c r="X8" s="103"/>
      <c r="Y8" s="181"/>
      <c r="Z8" s="181"/>
      <c r="AA8" s="103"/>
      <c r="AB8" s="103"/>
      <c r="AC8" s="103"/>
      <c r="AD8" s="103"/>
      <c r="AE8" s="103"/>
      <c r="AF8" s="181"/>
      <c r="AG8" s="181"/>
      <c r="AH8" s="103"/>
      <c r="AI8" s="103"/>
      <c r="AJ8" s="103"/>
      <c r="AK8" s="103"/>
    </row>
    <row r="9" spans="1:38">
      <c r="A9" s="168"/>
      <c r="B9" s="153" t="s">
        <v>125</v>
      </c>
      <c r="C9" s="181"/>
      <c r="D9" s="181"/>
      <c r="E9" s="153"/>
      <c r="F9" s="181"/>
      <c r="G9" s="181"/>
      <c r="H9" s="181"/>
      <c r="I9" s="181"/>
      <c r="J9" s="181"/>
      <c r="K9" s="181"/>
      <c r="L9" s="153"/>
      <c r="M9" s="181"/>
      <c r="N9" s="181"/>
      <c r="O9" s="181"/>
      <c r="P9" s="181"/>
      <c r="Q9" s="181"/>
      <c r="R9" s="153"/>
      <c r="S9" s="181"/>
      <c r="T9" s="153"/>
      <c r="U9" s="181"/>
      <c r="V9" s="103"/>
      <c r="W9" s="103"/>
      <c r="X9" s="103"/>
      <c r="Y9" s="181"/>
      <c r="Z9" s="181"/>
      <c r="AA9" s="103"/>
      <c r="AB9" s="103"/>
      <c r="AC9" s="103"/>
      <c r="AD9" s="103"/>
      <c r="AE9" s="103"/>
      <c r="AF9" s="181"/>
      <c r="AG9" s="181"/>
      <c r="AH9" s="103"/>
      <c r="AI9" s="103"/>
      <c r="AJ9" s="103"/>
      <c r="AK9" s="103"/>
    </row>
    <row r="10" spans="1:38">
      <c r="A10" s="168">
        <v>1</v>
      </c>
      <c r="B10" s="99"/>
      <c r="C10" s="168"/>
      <c r="D10" s="168"/>
      <c r="E10" s="99"/>
      <c r="F10" s="168"/>
      <c r="G10" s="168"/>
      <c r="H10" s="99"/>
      <c r="I10" s="99"/>
      <c r="J10" s="99"/>
      <c r="K10" s="181">
        <f>H10+I10+J10</f>
        <v>0</v>
      </c>
      <c r="L10" s="99"/>
      <c r="M10" s="168"/>
      <c r="N10" s="168"/>
      <c r="O10" s="168"/>
      <c r="P10" s="168"/>
      <c r="Q10" s="168"/>
      <c r="R10" s="181">
        <f>O10+P10+Q10</f>
        <v>0</v>
      </c>
      <c r="S10" s="181">
        <f>E10-L10</f>
        <v>0</v>
      </c>
      <c r="T10" s="181">
        <f t="shared" ref="T10:V12" si="0">H10-O10</f>
        <v>0</v>
      </c>
      <c r="U10" s="181">
        <f t="shared" si="0"/>
        <v>0</v>
      </c>
      <c r="V10" s="181">
        <f t="shared" si="0"/>
        <v>0</v>
      </c>
      <c r="W10" s="181">
        <f>T10+U10+V10</f>
        <v>0</v>
      </c>
      <c r="X10" s="99"/>
      <c r="Y10" s="168"/>
      <c r="Z10" s="168"/>
      <c r="AA10" s="168"/>
      <c r="AB10" s="168"/>
      <c r="AC10" s="168"/>
      <c r="AD10" s="181">
        <f>AA10+AB10+AC10</f>
        <v>0</v>
      </c>
      <c r="AE10" s="99"/>
      <c r="AF10" s="168"/>
      <c r="AG10" s="168"/>
      <c r="AH10" s="168"/>
      <c r="AI10" s="168"/>
      <c r="AJ10" s="168"/>
      <c r="AK10" s="181">
        <f>AH10+AI10+AJ10</f>
        <v>0</v>
      </c>
    </row>
    <row r="11" spans="1:38">
      <c r="A11" s="168">
        <v>2</v>
      </c>
      <c r="B11" s="99"/>
      <c r="C11" s="168"/>
      <c r="D11" s="168"/>
      <c r="E11" s="99"/>
      <c r="F11" s="168"/>
      <c r="G11" s="168"/>
      <c r="H11" s="99"/>
      <c r="I11" s="99"/>
      <c r="J11" s="99"/>
      <c r="K11" s="181">
        <f>H11+I11+J11</f>
        <v>0</v>
      </c>
      <c r="L11" s="99"/>
      <c r="M11" s="168"/>
      <c r="N11" s="168"/>
      <c r="O11" s="168"/>
      <c r="P11" s="168"/>
      <c r="Q11" s="168"/>
      <c r="R11" s="181">
        <f>O11+P11+Q11</f>
        <v>0</v>
      </c>
      <c r="S11" s="181">
        <f>E11-L11</f>
        <v>0</v>
      </c>
      <c r="T11" s="181">
        <f t="shared" si="0"/>
        <v>0</v>
      </c>
      <c r="U11" s="181">
        <f t="shared" si="0"/>
        <v>0</v>
      </c>
      <c r="V11" s="181">
        <f t="shared" si="0"/>
        <v>0</v>
      </c>
      <c r="W11" s="181">
        <f>T11+U11+V11</f>
        <v>0</v>
      </c>
      <c r="X11" s="99"/>
      <c r="Y11" s="168"/>
      <c r="Z11" s="168"/>
      <c r="AA11" s="168"/>
      <c r="AB11" s="168"/>
      <c r="AC11" s="168"/>
      <c r="AD11" s="181">
        <f>AA11+AB11+AC11</f>
        <v>0</v>
      </c>
      <c r="AE11" s="99"/>
      <c r="AF11" s="168"/>
      <c r="AG11" s="168"/>
      <c r="AH11" s="168"/>
      <c r="AI11" s="168"/>
      <c r="AJ11" s="168"/>
      <c r="AK11" s="181">
        <f>AH11+AI11+AJ11</f>
        <v>0</v>
      </c>
    </row>
    <row r="12" spans="1:38">
      <c r="A12" s="168">
        <v>3</v>
      </c>
      <c r="B12" s="182"/>
      <c r="C12" s="168"/>
      <c r="D12" s="168"/>
      <c r="E12" s="99"/>
      <c r="F12" s="168"/>
      <c r="G12" s="168"/>
      <c r="H12" s="99"/>
      <c r="I12" s="99"/>
      <c r="J12" s="99"/>
      <c r="K12" s="181">
        <f>H12+I12+J12</f>
        <v>0</v>
      </c>
      <c r="L12" s="99"/>
      <c r="M12" s="168"/>
      <c r="N12" s="168"/>
      <c r="O12" s="168"/>
      <c r="P12" s="168"/>
      <c r="Q12" s="168"/>
      <c r="R12" s="181">
        <f>O12+P12+Q12</f>
        <v>0</v>
      </c>
      <c r="S12" s="181">
        <f>E12-L12</f>
        <v>0</v>
      </c>
      <c r="T12" s="181">
        <f t="shared" si="0"/>
        <v>0</v>
      </c>
      <c r="U12" s="181">
        <f t="shared" si="0"/>
        <v>0</v>
      </c>
      <c r="V12" s="181">
        <f t="shared" si="0"/>
        <v>0</v>
      </c>
      <c r="W12" s="181">
        <f>T12+U12+V12</f>
        <v>0</v>
      </c>
      <c r="X12" s="99"/>
      <c r="Y12" s="168"/>
      <c r="Z12" s="168"/>
      <c r="AA12" s="168"/>
      <c r="AB12" s="168"/>
      <c r="AC12" s="168"/>
      <c r="AD12" s="181">
        <f>AA12+AB12+AC12</f>
        <v>0</v>
      </c>
      <c r="AE12" s="99"/>
      <c r="AF12" s="168"/>
      <c r="AG12" s="168"/>
      <c r="AH12" s="168"/>
      <c r="AI12" s="168"/>
      <c r="AJ12" s="168"/>
      <c r="AK12" s="181">
        <f>AH12+AI12+AJ12</f>
        <v>0</v>
      </c>
    </row>
    <row r="13" spans="1:38" s="184" customFormat="1" ht="14.25">
      <c r="A13" s="179"/>
      <c r="B13" s="187" t="s">
        <v>221</v>
      </c>
      <c r="C13" s="183" t="s">
        <v>1</v>
      </c>
      <c r="D13" s="183" t="s">
        <v>1</v>
      </c>
      <c r="E13" s="183">
        <f>SUM(E10:E12)</f>
        <v>0</v>
      </c>
      <c r="F13" s="183" t="s">
        <v>1</v>
      </c>
      <c r="G13" s="183" t="s">
        <v>1</v>
      </c>
      <c r="H13" s="183">
        <f t="shared" ref="H13:AK13" si="1">SUM(H10:H12)</f>
        <v>0</v>
      </c>
      <c r="I13" s="183">
        <f t="shared" si="1"/>
        <v>0</v>
      </c>
      <c r="J13" s="183">
        <f t="shared" si="1"/>
        <v>0</v>
      </c>
      <c r="K13" s="183">
        <f t="shared" si="1"/>
        <v>0</v>
      </c>
      <c r="L13" s="183">
        <f>SUM(L10:L12)</f>
        <v>0</v>
      </c>
      <c r="M13" s="183" t="s">
        <v>1</v>
      </c>
      <c r="N13" s="183" t="s">
        <v>1</v>
      </c>
      <c r="O13" s="183">
        <f t="shared" si="1"/>
        <v>0</v>
      </c>
      <c r="P13" s="183">
        <f>SUM(P10:P12)</f>
        <v>0</v>
      </c>
      <c r="Q13" s="183">
        <f t="shared" si="1"/>
        <v>0</v>
      </c>
      <c r="R13" s="183">
        <f t="shared" si="1"/>
        <v>0</v>
      </c>
      <c r="S13" s="183">
        <f t="shared" si="1"/>
        <v>0</v>
      </c>
      <c r="T13" s="183">
        <f t="shared" si="1"/>
        <v>0</v>
      </c>
      <c r="U13" s="183">
        <f t="shared" si="1"/>
        <v>0</v>
      </c>
      <c r="V13" s="183">
        <f t="shared" si="1"/>
        <v>0</v>
      </c>
      <c r="W13" s="183">
        <f t="shared" si="1"/>
        <v>0</v>
      </c>
      <c r="X13" s="183">
        <f>SUM(X10:X12)</f>
        <v>0</v>
      </c>
      <c r="Y13" s="183" t="s">
        <v>1</v>
      </c>
      <c r="Z13" s="183" t="s">
        <v>1</v>
      </c>
      <c r="AA13" s="183">
        <f t="shared" si="1"/>
        <v>0</v>
      </c>
      <c r="AB13" s="183">
        <f t="shared" si="1"/>
        <v>0</v>
      </c>
      <c r="AC13" s="183">
        <f t="shared" si="1"/>
        <v>0</v>
      </c>
      <c r="AD13" s="183">
        <f t="shared" si="1"/>
        <v>0</v>
      </c>
      <c r="AE13" s="183">
        <f>SUM(AE10:AE12)</f>
        <v>0</v>
      </c>
      <c r="AF13" s="183" t="s">
        <v>1</v>
      </c>
      <c r="AG13" s="183" t="s">
        <v>1</v>
      </c>
      <c r="AH13" s="183">
        <f t="shared" si="1"/>
        <v>0</v>
      </c>
      <c r="AI13" s="183">
        <f t="shared" si="1"/>
        <v>0</v>
      </c>
      <c r="AJ13" s="183">
        <f t="shared" si="1"/>
        <v>0</v>
      </c>
      <c r="AK13" s="183">
        <f t="shared" si="1"/>
        <v>0</v>
      </c>
    </row>
    <row r="14" spans="1:38">
      <c r="A14" s="168"/>
      <c r="B14" s="153"/>
      <c r="C14" s="181"/>
      <c r="D14" s="181"/>
      <c r="E14" s="153"/>
      <c r="F14" s="181"/>
      <c r="G14" s="181"/>
      <c r="H14" s="181"/>
      <c r="I14" s="181"/>
      <c r="J14" s="181"/>
      <c r="K14" s="181"/>
      <c r="L14" s="153"/>
      <c r="M14" s="181"/>
      <c r="N14" s="181"/>
      <c r="O14" s="181"/>
      <c r="P14" s="181"/>
      <c r="Q14" s="181"/>
      <c r="R14" s="153"/>
      <c r="S14" s="181"/>
      <c r="T14" s="153"/>
      <c r="U14" s="181"/>
      <c r="V14" s="103"/>
      <c r="W14" s="103"/>
      <c r="X14" s="103"/>
      <c r="Y14" s="181"/>
      <c r="Z14" s="181"/>
      <c r="AA14" s="103"/>
      <c r="AB14" s="103"/>
      <c r="AC14" s="103"/>
      <c r="AD14" s="103"/>
      <c r="AE14" s="103"/>
      <c r="AF14" s="181"/>
      <c r="AG14" s="181"/>
      <c r="AH14" s="103"/>
      <c r="AI14" s="103"/>
      <c r="AJ14" s="103"/>
      <c r="AK14" s="103"/>
    </row>
    <row r="15" spans="1:38" ht="40.5">
      <c r="A15" s="179" t="s">
        <v>3</v>
      </c>
      <c r="B15" s="180" t="s">
        <v>216</v>
      </c>
      <c r="C15" s="181"/>
      <c r="D15" s="181"/>
      <c r="E15" s="180"/>
      <c r="F15" s="181"/>
      <c r="G15" s="181"/>
      <c r="H15" s="181"/>
      <c r="I15" s="181"/>
      <c r="J15" s="181"/>
      <c r="K15" s="181"/>
      <c r="L15" s="180"/>
      <c r="M15" s="181"/>
      <c r="N15" s="181"/>
      <c r="O15" s="181"/>
      <c r="P15" s="181"/>
      <c r="Q15" s="181"/>
      <c r="R15" s="180"/>
      <c r="S15" s="181"/>
      <c r="T15" s="180"/>
      <c r="U15" s="181"/>
      <c r="V15" s="103"/>
      <c r="W15" s="103"/>
      <c r="X15" s="103"/>
      <c r="Y15" s="181"/>
      <c r="Z15" s="181"/>
      <c r="AA15" s="103"/>
      <c r="AB15" s="103"/>
      <c r="AC15" s="103"/>
      <c r="AD15" s="103"/>
      <c r="AE15" s="103"/>
      <c r="AF15" s="181"/>
      <c r="AG15" s="181"/>
      <c r="AH15" s="103"/>
      <c r="AI15" s="103"/>
      <c r="AJ15" s="103"/>
      <c r="AK15" s="103"/>
    </row>
    <row r="16" spans="1:38">
      <c r="A16" s="168"/>
      <c r="B16" s="153" t="s">
        <v>125</v>
      </c>
      <c r="C16" s="181"/>
      <c r="D16" s="181"/>
      <c r="E16" s="153"/>
      <c r="F16" s="181"/>
      <c r="G16" s="181"/>
      <c r="H16" s="181"/>
      <c r="I16" s="181"/>
      <c r="J16" s="181"/>
      <c r="K16" s="181"/>
      <c r="L16" s="153"/>
      <c r="M16" s="181"/>
      <c r="N16" s="181"/>
      <c r="O16" s="181"/>
      <c r="P16" s="181"/>
      <c r="Q16" s="181"/>
      <c r="R16" s="153"/>
      <c r="S16" s="181"/>
      <c r="T16" s="153"/>
      <c r="U16" s="181"/>
      <c r="V16" s="103"/>
      <c r="W16" s="103"/>
      <c r="X16" s="103"/>
      <c r="Y16" s="181"/>
      <c r="Z16" s="181"/>
      <c r="AA16" s="103"/>
      <c r="AB16" s="103"/>
      <c r="AC16" s="103"/>
      <c r="AD16" s="103"/>
      <c r="AE16" s="103"/>
      <c r="AF16" s="181"/>
      <c r="AG16" s="181"/>
      <c r="AH16" s="103"/>
      <c r="AI16" s="103"/>
      <c r="AJ16" s="103"/>
      <c r="AK16" s="103"/>
    </row>
    <row r="17" spans="1:37">
      <c r="A17" s="168"/>
      <c r="B17" s="153" t="s">
        <v>191</v>
      </c>
      <c r="C17" s="181"/>
      <c r="D17" s="181"/>
      <c r="E17" s="153"/>
      <c r="F17" s="181"/>
      <c r="G17" s="181"/>
      <c r="H17" s="153"/>
      <c r="I17" s="153"/>
      <c r="J17" s="153"/>
      <c r="K17" s="153"/>
      <c r="L17" s="153"/>
      <c r="M17" s="181"/>
      <c r="N17" s="181"/>
      <c r="O17" s="153"/>
      <c r="P17" s="153"/>
      <c r="Q17" s="153"/>
      <c r="R17" s="153"/>
      <c r="S17" s="153"/>
      <c r="T17" s="153"/>
      <c r="U17" s="153"/>
      <c r="V17" s="103"/>
      <c r="W17" s="103"/>
      <c r="X17" s="103"/>
      <c r="Y17" s="181"/>
      <c r="Z17" s="181"/>
      <c r="AA17" s="103"/>
      <c r="AB17" s="103"/>
      <c r="AC17" s="103"/>
      <c r="AD17" s="103"/>
      <c r="AE17" s="103"/>
      <c r="AF17" s="181"/>
      <c r="AG17" s="181"/>
      <c r="AH17" s="103"/>
      <c r="AI17" s="103"/>
      <c r="AJ17" s="103"/>
      <c r="AK17" s="103"/>
    </row>
    <row r="18" spans="1:37">
      <c r="A18" s="168"/>
      <c r="B18" s="153" t="s">
        <v>192</v>
      </c>
      <c r="C18" s="181"/>
      <c r="D18" s="181"/>
      <c r="E18" s="153"/>
      <c r="F18" s="181"/>
      <c r="G18" s="181"/>
      <c r="H18" s="153"/>
      <c r="I18" s="153"/>
      <c r="J18" s="153"/>
      <c r="K18" s="153"/>
      <c r="L18" s="153"/>
      <c r="M18" s="181"/>
      <c r="N18" s="181"/>
      <c r="O18" s="153"/>
      <c r="P18" s="153"/>
      <c r="Q18" s="153"/>
      <c r="R18" s="153"/>
      <c r="S18" s="153"/>
      <c r="T18" s="153"/>
      <c r="U18" s="153"/>
      <c r="V18" s="103"/>
      <c r="W18" s="103"/>
      <c r="X18" s="103"/>
      <c r="Y18" s="181"/>
      <c r="Z18" s="181"/>
      <c r="AA18" s="103"/>
      <c r="AB18" s="103"/>
      <c r="AC18" s="103"/>
      <c r="AD18" s="103"/>
      <c r="AE18" s="103"/>
      <c r="AF18" s="181"/>
      <c r="AG18" s="181"/>
      <c r="AH18" s="103"/>
      <c r="AI18" s="103"/>
      <c r="AJ18" s="103"/>
      <c r="AK18" s="103"/>
    </row>
    <row r="19" spans="1:37">
      <c r="A19" s="168">
        <v>1</v>
      </c>
      <c r="B19" s="99"/>
      <c r="C19" s="168"/>
      <c r="D19" s="168"/>
      <c r="E19" s="99"/>
      <c r="F19" s="168"/>
      <c r="G19" s="168"/>
      <c r="H19" s="99"/>
      <c r="I19" s="99"/>
      <c r="J19" s="99"/>
      <c r="K19" s="181">
        <f>H19+I19+J19</f>
        <v>0</v>
      </c>
      <c r="L19" s="99"/>
      <c r="M19" s="168"/>
      <c r="N19" s="168"/>
      <c r="O19" s="168"/>
      <c r="P19" s="168"/>
      <c r="Q19" s="168"/>
      <c r="R19" s="181">
        <f>O19+P19+Q19</f>
        <v>0</v>
      </c>
      <c r="S19" s="181">
        <f>E19-L19</f>
        <v>0</v>
      </c>
      <c r="T19" s="181">
        <f t="shared" ref="T19:V21" si="2">H19-O19</f>
        <v>0</v>
      </c>
      <c r="U19" s="181">
        <f t="shared" si="2"/>
        <v>0</v>
      </c>
      <c r="V19" s="181">
        <f t="shared" si="2"/>
        <v>0</v>
      </c>
      <c r="W19" s="181">
        <f>T19+U19+V19</f>
        <v>0</v>
      </c>
      <c r="X19" s="99"/>
      <c r="Y19" s="168"/>
      <c r="Z19" s="168"/>
      <c r="AA19" s="168"/>
      <c r="AB19" s="168"/>
      <c r="AC19" s="168"/>
      <c r="AD19" s="181">
        <f>AA19+AB19+AC19</f>
        <v>0</v>
      </c>
      <c r="AE19" s="99"/>
      <c r="AF19" s="168"/>
      <c r="AG19" s="168"/>
      <c r="AH19" s="168"/>
      <c r="AI19" s="168"/>
      <c r="AJ19" s="168"/>
      <c r="AK19" s="181">
        <f>AH19+AI19+AJ19</f>
        <v>0</v>
      </c>
    </row>
    <row r="20" spans="1:37">
      <c r="A20" s="168">
        <v>2</v>
      </c>
      <c r="B20" s="99"/>
      <c r="C20" s="168"/>
      <c r="D20" s="168"/>
      <c r="E20" s="99"/>
      <c r="F20" s="168"/>
      <c r="G20" s="168"/>
      <c r="H20" s="99"/>
      <c r="I20" s="99"/>
      <c r="J20" s="99"/>
      <c r="K20" s="181">
        <f>H20+I20+J20</f>
        <v>0</v>
      </c>
      <c r="L20" s="99"/>
      <c r="M20" s="168"/>
      <c r="N20" s="168"/>
      <c r="O20" s="168"/>
      <c r="P20" s="168"/>
      <c r="Q20" s="168"/>
      <c r="R20" s="181">
        <f>O20+P20+Q20</f>
        <v>0</v>
      </c>
      <c r="S20" s="181">
        <f>E20-L20</f>
        <v>0</v>
      </c>
      <c r="T20" s="181">
        <f t="shared" si="2"/>
        <v>0</v>
      </c>
      <c r="U20" s="181">
        <f t="shared" si="2"/>
        <v>0</v>
      </c>
      <c r="V20" s="181">
        <f t="shared" si="2"/>
        <v>0</v>
      </c>
      <c r="W20" s="181">
        <f>T20+U20+V20</f>
        <v>0</v>
      </c>
      <c r="X20" s="99"/>
      <c r="Y20" s="168"/>
      <c r="Z20" s="168"/>
      <c r="AA20" s="168"/>
      <c r="AB20" s="168"/>
      <c r="AC20" s="168"/>
      <c r="AD20" s="181">
        <f>AA20+AB20+AC20</f>
        <v>0</v>
      </c>
      <c r="AE20" s="99"/>
      <c r="AF20" s="168"/>
      <c r="AG20" s="168"/>
      <c r="AH20" s="168"/>
      <c r="AI20" s="168"/>
      <c r="AJ20" s="168"/>
      <c r="AK20" s="181">
        <f>AH20+AI20+AJ20</f>
        <v>0</v>
      </c>
    </row>
    <row r="21" spans="1:37">
      <c r="A21" s="168">
        <v>3</v>
      </c>
      <c r="B21" s="182"/>
      <c r="C21" s="168"/>
      <c r="D21" s="168"/>
      <c r="E21" s="99"/>
      <c r="F21" s="168"/>
      <c r="G21" s="168"/>
      <c r="H21" s="99"/>
      <c r="I21" s="99"/>
      <c r="J21" s="99"/>
      <c r="K21" s="181">
        <f>H21+I21+J21</f>
        <v>0</v>
      </c>
      <c r="L21" s="99"/>
      <c r="M21" s="168"/>
      <c r="N21" s="168"/>
      <c r="O21" s="168"/>
      <c r="P21" s="168"/>
      <c r="Q21" s="168"/>
      <c r="R21" s="181">
        <f>O21+P21+Q21</f>
        <v>0</v>
      </c>
      <c r="S21" s="181">
        <f>E21-L21</f>
        <v>0</v>
      </c>
      <c r="T21" s="181">
        <f t="shared" si="2"/>
        <v>0</v>
      </c>
      <c r="U21" s="181">
        <f t="shared" si="2"/>
        <v>0</v>
      </c>
      <c r="V21" s="181">
        <f t="shared" si="2"/>
        <v>0</v>
      </c>
      <c r="W21" s="181">
        <f>T21+U21+V21</f>
        <v>0</v>
      </c>
      <c r="X21" s="99"/>
      <c r="Y21" s="168"/>
      <c r="Z21" s="168"/>
      <c r="AA21" s="168"/>
      <c r="AB21" s="168"/>
      <c r="AC21" s="168"/>
      <c r="AD21" s="181">
        <f>AA21+AB21+AC21</f>
        <v>0</v>
      </c>
      <c r="AE21" s="99"/>
      <c r="AF21" s="168"/>
      <c r="AG21" s="168"/>
      <c r="AH21" s="168"/>
      <c r="AI21" s="168"/>
      <c r="AJ21" s="168"/>
      <c r="AK21" s="181">
        <f>AH21+AI21+AJ21</f>
        <v>0</v>
      </c>
    </row>
    <row r="22" spans="1:37" s="184" customFormat="1" ht="27">
      <c r="A22" s="179"/>
      <c r="B22" s="187" t="s">
        <v>193</v>
      </c>
      <c r="C22" s="183" t="s">
        <v>1</v>
      </c>
      <c r="D22" s="183" t="s">
        <v>1</v>
      </c>
      <c r="E22" s="183">
        <f>SUM(E19:E21)</f>
        <v>0</v>
      </c>
      <c r="F22" s="183" t="s">
        <v>1</v>
      </c>
      <c r="G22" s="183" t="s">
        <v>1</v>
      </c>
      <c r="H22" s="183">
        <f t="shared" ref="H22:Q22" si="3">SUM(H19:H21)</f>
        <v>0</v>
      </c>
      <c r="I22" s="183">
        <f t="shared" si="3"/>
        <v>0</v>
      </c>
      <c r="J22" s="183">
        <f t="shared" si="3"/>
        <v>0</v>
      </c>
      <c r="K22" s="183">
        <f t="shared" si="3"/>
        <v>0</v>
      </c>
      <c r="L22" s="183">
        <f>SUM(L19:L21)</f>
        <v>0</v>
      </c>
      <c r="M22" s="183" t="s">
        <v>1</v>
      </c>
      <c r="N22" s="183" t="s">
        <v>1</v>
      </c>
      <c r="O22" s="183">
        <f t="shared" si="3"/>
        <v>0</v>
      </c>
      <c r="P22" s="183">
        <f>SUM(P19:P21)</f>
        <v>0</v>
      </c>
      <c r="Q22" s="183">
        <f t="shared" si="3"/>
        <v>0</v>
      </c>
      <c r="R22" s="183">
        <f>SUM(R19:R21)</f>
        <v>0</v>
      </c>
      <c r="S22" s="183">
        <f>SUM(S19:S21)</f>
        <v>0</v>
      </c>
      <c r="T22" s="183">
        <f>SUM(T19:T21)</f>
        <v>0</v>
      </c>
      <c r="U22" s="183">
        <f t="shared" ref="U22:AK22" si="4">SUM(U19:U21)</f>
        <v>0</v>
      </c>
      <c r="V22" s="183">
        <f t="shared" si="4"/>
        <v>0</v>
      </c>
      <c r="W22" s="183">
        <f t="shared" si="4"/>
        <v>0</v>
      </c>
      <c r="X22" s="183">
        <f>SUM(X19:X21)</f>
        <v>0</v>
      </c>
      <c r="Y22" s="183" t="s">
        <v>1</v>
      </c>
      <c r="Z22" s="183" t="s">
        <v>1</v>
      </c>
      <c r="AA22" s="183">
        <f t="shared" si="4"/>
        <v>0</v>
      </c>
      <c r="AB22" s="183">
        <f t="shared" si="4"/>
        <v>0</v>
      </c>
      <c r="AC22" s="183">
        <f t="shared" si="4"/>
        <v>0</v>
      </c>
      <c r="AD22" s="183">
        <f t="shared" si="4"/>
        <v>0</v>
      </c>
      <c r="AE22" s="183">
        <f>SUM(AE19:AE21)</f>
        <v>0</v>
      </c>
      <c r="AF22" s="183" t="s">
        <v>1</v>
      </c>
      <c r="AG22" s="183" t="s">
        <v>1</v>
      </c>
      <c r="AH22" s="183">
        <f t="shared" si="4"/>
        <v>0</v>
      </c>
      <c r="AI22" s="183">
        <f t="shared" si="4"/>
        <v>0</v>
      </c>
      <c r="AJ22" s="183">
        <f t="shared" si="4"/>
        <v>0</v>
      </c>
      <c r="AK22" s="183">
        <f t="shared" si="4"/>
        <v>0</v>
      </c>
    </row>
    <row r="23" spans="1:37">
      <c r="A23" s="168"/>
      <c r="B23" s="153" t="s">
        <v>192</v>
      </c>
      <c r="C23" s="181"/>
      <c r="D23" s="181"/>
      <c r="E23" s="153"/>
      <c r="F23" s="181"/>
      <c r="G23" s="181"/>
      <c r="H23" s="153"/>
      <c r="I23" s="153"/>
      <c r="J23" s="153"/>
      <c r="K23" s="153"/>
      <c r="L23" s="153"/>
      <c r="M23" s="181"/>
      <c r="N23" s="181"/>
      <c r="O23" s="153"/>
      <c r="P23" s="153"/>
      <c r="Q23" s="153"/>
      <c r="R23" s="153"/>
      <c r="S23" s="153"/>
      <c r="T23" s="153"/>
      <c r="U23" s="153"/>
      <c r="V23" s="103"/>
      <c r="W23" s="103"/>
      <c r="X23" s="103"/>
      <c r="Y23" s="181"/>
      <c r="Z23" s="181"/>
      <c r="AA23" s="103"/>
      <c r="AB23" s="103"/>
      <c r="AC23" s="103"/>
      <c r="AD23" s="103"/>
      <c r="AE23" s="103"/>
      <c r="AF23" s="181"/>
      <c r="AG23" s="181"/>
      <c r="AH23" s="103"/>
      <c r="AI23" s="103"/>
      <c r="AJ23" s="103"/>
      <c r="AK23" s="103"/>
    </row>
    <row r="24" spans="1:37">
      <c r="A24" s="168">
        <v>1</v>
      </c>
      <c r="B24" s="99"/>
      <c r="C24" s="168"/>
      <c r="D24" s="168"/>
      <c r="E24" s="99"/>
      <c r="F24" s="168"/>
      <c r="G24" s="168"/>
      <c r="H24" s="99"/>
      <c r="I24" s="99"/>
      <c r="J24" s="99"/>
      <c r="K24" s="181">
        <f>H24+I24+J24</f>
        <v>0</v>
      </c>
      <c r="L24" s="99"/>
      <c r="M24" s="168"/>
      <c r="N24" s="168"/>
      <c r="O24" s="168"/>
      <c r="P24" s="168"/>
      <c r="Q24" s="168"/>
      <c r="R24" s="181">
        <f>O24+P24+Q24</f>
        <v>0</v>
      </c>
      <c r="S24" s="181">
        <f>E24-L24</f>
        <v>0</v>
      </c>
      <c r="T24" s="181">
        <f t="shared" ref="T24:V26" si="5">H24-O24</f>
        <v>0</v>
      </c>
      <c r="U24" s="181">
        <f t="shared" si="5"/>
        <v>0</v>
      </c>
      <c r="V24" s="181">
        <f t="shared" si="5"/>
        <v>0</v>
      </c>
      <c r="W24" s="181">
        <f>T24+U24+V24</f>
        <v>0</v>
      </c>
      <c r="X24" s="99"/>
      <c r="Y24" s="168"/>
      <c r="Z24" s="168"/>
      <c r="AA24" s="168"/>
      <c r="AB24" s="168"/>
      <c r="AC24" s="168"/>
      <c r="AD24" s="181">
        <f>AA24+AB24+AC24</f>
        <v>0</v>
      </c>
      <c r="AE24" s="99"/>
      <c r="AF24" s="168"/>
      <c r="AG24" s="168"/>
      <c r="AH24" s="168"/>
      <c r="AI24" s="168"/>
      <c r="AJ24" s="168"/>
      <c r="AK24" s="181">
        <f>AH24+AI24+AJ24</f>
        <v>0</v>
      </c>
    </row>
    <row r="25" spans="1:37">
      <c r="A25" s="168">
        <v>2</v>
      </c>
      <c r="B25" s="99"/>
      <c r="C25" s="168"/>
      <c r="D25" s="168"/>
      <c r="E25" s="99"/>
      <c r="F25" s="168"/>
      <c r="G25" s="168"/>
      <c r="H25" s="99"/>
      <c r="I25" s="99"/>
      <c r="J25" s="99"/>
      <c r="K25" s="181">
        <f>H25+I25+J25</f>
        <v>0</v>
      </c>
      <c r="L25" s="99"/>
      <c r="M25" s="168"/>
      <c r="N25" s="168"/>
      <c r="O25" s="168"/>
      <c r="P25" s="168"/>
      <c r="Q25" s="168"/>
      <c r="R25" s="181">
        <f>O25+P25+Q25</f>
        <v>0</v>
      </c>
      <c r="S25" s="181">
        <f>E25-L25</f>
        <v>0</v>
      </c>
      <c r="T25" s="181">
        <f t="shared" si="5"/>
        <v>0</v>
      </c>
      <c r="U25" s="181">
        <f t="shared" si="5"/>
        <v>0</v>
      </c>
      <c r="V25" s="181">
        <f t="shared" si="5"/>
        <v>0</v>
      </c>
      <c r="W25" s="181">
        <f>T25+U25+V25</f>
        <v>0</v>
      </c>
      <c r="X25" s="99"/>
      <c r="Y25" s="168"/>
      <c r="Z25" s="168"/>
      <c r="AA25" s="168"/>
      <c r="AB25" s="168"/>
      <c r="AC25" s="168"/>
      <c r="AD25" s="181">
        <f>AA25+AB25+AC25</f>
        <v>0</v>
      </c>
      <c r="AE25" s="99"/>
      <c r="AF25" s="168"/>
      <c r="AG25" s="168"/>
      <c r="AH25" s="168"/>
      <c r="AI25" s="168"/>
      <c r="AJ25" s="168"/>
      <c r="AK25" s="181">
        <f>AH25+AI25+AJ25</f>
        <v>0</v>
      </c>
    </row>
    <row r="26" spans="1:37">
      <c r="A26" s="168">
        <v>3</v>
      </c>
      <c r="B26" s="182"/>
      <c r="C26" s="168"/>
      <c r="D26" s="168"/>
      <c r="E26" s="99"/>
      <c r="F26" s="168"/>
      <c r="G26" s="168"/>
      <c r="H26" s="99"/>
      <c r="I26" s="99"/>
      <c r="J26" s="99"/>
      <c r="K26" s="181">
        <f>H26+I26+J26</f>
        <v>0</v>
      </c>
      <c r="L26" s="99"/>
      <c r="M26" s="168"/>
      <c r="N26" s="168"/>
      <c r="O26" s="168"/>
      <c r="P26" s="168"/>
      <c r="Q26" s="168"/>
      <c r="R26" s="181">
        <f>O26+P26+Q26</f>
        <v>0</v>
      </c>
      <c r="S26" s="181">
        <f>E26-L26</f>
        <v>0</v>
      </c>
      <c r="T26" s="181">
        <f t="shared" si="5"/>
        <v>0</v>
      </c>
      <c r="U26" s="181">
        <f t="shared" si="5"/>
        <v>0</v>
      </c>
      <c r="V26" s="181">
        <f t="shared" si="5"/>
        <v>0</v>
      </c>
      <c r="W26" s="181">
        <f>T26+U26+V26</f>
        <v>0</v>
      </c>
      <c r="X26" s="99"/>
      <c r="Y26" s="168"/>
      <c r="Z26" s="168"/>
      <c r="AA26" s="168"/>
      <c r="AB26" s="168"/>
      <c r="AC26" s="168"/>
      <c r="AD26" s="181">
        <f>AA26+AB26+AC26</f>
        <v>0</v>
      </c>
      <c r="AE26" s="99"/>
      <c r="AF26" s="168"/>
      <c r="AG26" s="168"/>
      <c r="AH26" s="168"/>
      <c r="AI26" s="168"/>
      <c r="AJ26" s="168"/>
      <c r="AK26" s="181">
        <f>AH26+AI26+AJ26</f>
        <v>0</v>
      </c>
    </row>
    <row r="27" spans="1:37" s="184" customFormat="1" ht="27">
      <c r="A27" s="179"/>
      <c r="B27" s="187" t="s">
        <v>193</v>
      </c>
      <c r="C27" s="183" t="s">
        <v>1</v>
      </c>
      <c r="D27" s="183" t="s">
        <v>1</v>
      </c>
      <c r="E27" s="183">
        <f>SUM(E24:E26)</f>
        <v>0</v>
      </c>
      <c r="F27" s="183" t="s">
        <v>1</v>
      </c>
      <c r="G27" s="183" t="s">
        <v>1</v>
      </c>
      <c r="H27" s="183">
        <f t="shared" ref="H27:Q27" si="6">SUM(H24:H26)</f>
        <v>0</v>
      </c>
      <c r="I27" s="183">
        <f t="shared" si="6"/>
        <v>0</v>
      </c>
      <c r="J27" s="183">
        <f t="shared" si="6"/>
        <v>0</v>
      </c>
      <c r="K27" s="183">
        <f t="shared" si="6"/>
        <v>0</v>
      </c>
      <c r="L27" s="183">
        <f>SUM(L24:L26)</f>
        <v>0</v>
      </c>
      <c r="M27" s="183" t="s">
        <v>1</v>
      </c>
      <c r="N27" s="183" t="s">
        <v>1</v>
      </c>
      <c r="O27" s="183">
        <f t="shared" si="6"/>
        <v>0</v>
      </c>
      <c r="P27" s="183">
        <f>SUM(P24:P26)</f>
        <v>0</v>
      </c>
      <c r="Q27" s="183">
        <f t="shared" si="6"/>
        <v>0</v>
      </c>
      <c r="R27" s="183">
        <f>SUM(R24:R26)</f>
        <v>0</v>
      </c>
      <c r="S27" s="183">
        <f>SUM(S24:S26)</f>
        <v>0</v>
      </c>
      <c r="T27" s="183">
        <f>SUM(T24:T26)</f>
        <v>0</v>
      </c>
      <c r="U27" s="183">
        <f>SUM(U24:U26)</f>
        <v>0</v>
      </c>
      <c r="V27" s="183">
        <f t="shared" ref="V27:AK27" si="7">SUM(V24:V26)</f>
        <v>0</v>
      </c>
      <c r="W27" s="183">
        <f t="shared" si="7"/>
        <v>0</v>
      </c>
      <c r="X27" s="183">
        <f>SUM(X24:X26)</f>
        <v>0</v>
      </c>
      <c r="Y27" s="183" t="s">
        <v>1</v>
      </c>
      <c r="Z27" s="183" t="s">
        <v>1</v>
      </c>
      <c r="AA27" s="183">
        <f t="shared" si="7"/>
        <v>0</v>
      </c>
      <c r="AB27" s="183">
        <f t="shared" si="7"/>
        <v>0</v>
      </c>
      <c r="AC27" s="183">
        <f t="shared" si="7"/>
        <v>0</v>
      </c>
      <c r="AD27" s="183">
        <f t="shared" si="7"/>
        <v>0</v>
      </c>
      <c r="AE27" s="183">
        <f>SUM(AE24:AE26)</f>
        <v>0</v>
      </c>
      <c r="AF27" s="183" t="s">
        <v>1</v>
      </c>
      <c r="AG27" s="183" t="s">
        <v>1</v>
      </c>
      <c r="AH27" s="183">
        <f t="shared" si="7"/>
        <v>0</v>
      </c>
      <c r="AI27" s="183">
        <f t="shared" si="7"/>
        <v>0</v>
      </c>
      <c r="AJ27" s="183">
        <f t="shared" si="7"/>
        <v>0</v>
      </c>
      <c r="AK27" s="183">
        <f t="shared" si="7"/>
        <v>0</v>
      </c>
    </row>
    <row r="28" spans="1:37" s="184" customFormat="1" ht="27">
      <c r="A28" s="179"/>
      <c r="B28" s="187" t="s">
        <v>217</v>
      </c>
      <c r="C28" s="183" t="s">
        <v>1</v>
      </c>
      <c r="D28" s="183" t="s">
        <v>1</v>
      </c>
      <c r="E28" s="183">
        <f>E22+E27</f>
        <v>0</v>
      </c>
      <c r="F28" s="183" t="s">
        <v>1</v>
      </c>
      <c r="G28" s="183" t="s">
        <v>1</v>
      </c>
      <c r="H28" s="183">
        <f t="shared" ref="H28:Q28" si="8">H22+H27</f>
        <v>0</v>
      </c>
      <c r="I28" s="183">
        <f t="shared" si="8"/>
        <v>0</v>
      </c>
      <c r="J28" s="183">
        <f t="shared" si="8"/>
        <v>0</v>
      </c>
      <c r="K28" s="183">
        <f t="shared" si="8"/>
        <v>0</v>
      </c>
      <c r="L28" s="183">
        <f>L22+L27</f>
        <v>0</v>
      </c>
      <c r="M28" s="183" t="s">
        <v>1</v>
      </c>
      <c r="N28" s="183" t="s">
        <v>1</v>
      </c>
      <c r="O28" s="183">
        <f t="shared" si="8"/>
        <v>0</v>
      </c>
      <c r="P28" s="183">
        <f>P22+P27</f>
        <v>0</v>
      </c>
      <c r="Q28" s="183">
        <f t="shared" si="8"/>
        <v>0</v>
      </c>
      <c r="R28" s="183">
        <f>R22+R27</f>
        <v>0</v>
      </c>
      <c r="S28" s="183">
        <f>S22+S27</f>
        <v>0</v>
      </c>
      <c r="T28" s="183">
        <f>T22+T27</f>
        <v>0</v>
      </c>
      <c r="U28" s="183">
        <f>U22+U27</f>
        <v>0</v>
      </c>
      <c r="V28" s="183">
        <f t="shared" ref="V28:AK28" si="9">V22+V27</f>
        <v>0</v>
      </c>
      <c r="W28" s="183">
        <f t="shared" si="9"/>
        <v>0</v>
      </c>
      <c r="X28" s="183">
        <f>X22+X27</f>
        <v>0</v>
      </c>
      <c r="Y28" s="183" t="s">
        <v>1</v>
      </c>
      <c r="Z28" s="183" t="s">
        <v>1</v>
      </c>
      <c r="AA28" s="183">
        <f t="shared" si="9"/>
        <v>0</v>
      </c>
      <c r="AB28" s="183">
        <f t="shared" si="9"/>
        <v>0</v>
      </c>
      <c r="AC28" s="183">
        <f t="shared" si="9"/>
        <v>0</v>
      </c>
      <c r="AD28" s="183">
        <f t="shared" si="9"/>
        <v>0</v>
      </c>
      <c r="AE28" s="183">
        <f>AE22+AE27</f>
        <v>0</v>
      </c>
      <c r="AF28" s="183" t="s">
        <v>1</v>
      </c>
      <c r="AG28" s="183" t="s">
        <v>1</v>
      </c>
      <c r="AH28" s="183">
        <f t="shared" si="9"/>
        <v>0</v>
      </c>
      <c r="AI28" s="183">
        <f t="shared" si="9"/>
        <v>0</v>
      </c>
      <c r="AJ28" s="183">
        <f t="shared" si="9"/>
        <v>0</v>
      </c>
      <c r="AK28" s="183">
        <f t="shared" si="9"/>
        <v>0</v>
      </c>
    </row>
    <row r="29" spans="1:37">
      <c r="A29" s="168"/>
      <c r="B29" s="182"/>
      <c r="C29" s="181"/>
      <c r="D29" s="181"/>
      <c r="E29" s="182"/>
      <c r="F29" s="181"/>
      <c r="G29" s="181"/>
      <c r="H29" s="181"/>
      <c r="I29" s="181"/>
      <c r="J29" s="181"/>
      <c r="K29" s="181"/>
      <c r="L29" s="182"/>
      <c r="M29" s="181"/>
      <c r="N29" s="181"/>
      <c r="O29" s="181"/>
      <c r="P29" s="181"/>
      <c r="Q29" s="181"/>
      <c r="R29" s="182"/>
      <c r="S29" s="181"/>
      <c r="T29" s="182"/>
      <c r="U29" s="181"/>
      <c r="V29" s="103"/>
      <c r="W29" s="103"/>
      <c r="X29" s="103"/>
      <c r="Y29" s="181"/>
      <c r="Z29" s="181"/>
      <c r="AA29" s="103"/>
      <c r="AB29" s="103"/>
      <c r="AC29" s="103"/>
      <c r="AD29" s="103"/>
      <c r="AE29" s="103"/>
      <c r="AF29" s="181"/>
      <c r="AG29" s="181"/>
      <c r="AH29" s="103"/>
      <c r="AI29" s="103"/>
      <c r="AJ29" s="103"/>
      <c r="AK29" s="103"/>
    </row>
    <row r="30" spans="1:37">
      <c r="A30" s="168"/>
      <c r="B30" s="99"/>
      <c r="C30" s="181"/>
      <c r="D30" s="181"/>
      <c r="E30" s="99"/>
      <c r="F30" s="181"/>
      <c r="G30" s="181"/>
      <c r="H30" s="181"/>
      <c r="I30" s="181"/>
      <c r="J30" s="181"/>
      <c r="K30" s="181"/>
      <c r="L30" s="99"/>
      <c r="M30" s="181"/>
      <c r="N30" s="181"/>
      <c r="O30" s="181"/>
      <c r="P30" s="181"/>
      <c r="Q30" s="181"/>
      <c r="R30" s="99"/>
      <c r="S30" s="181"/>
      <c r="T30" s="99"/>
      <c r="U30" s="181"/>
      <c r="V30" s="103"/>
      <c r="W30" s="103"/>
      <c r="X30" s="103"/>
      <c r="Y30" s="181"/>
      <c r="Z30" s="181"/>
      <c r="AA30" s="103"/>
      <c r="AB30" s="103"/>
      <c r="AC30" s="103"/>
      <c r="AD30" s="103"/>
      <c r="AE30" s="103"/>
      <c r="AF30" s="181"/>
      <c r="AG30" s="181"/>
      <c r="AH30" s="103"/>
      <c r="AI30" s="103"/>
      <c r="AJ30" s="103"/>
      <c r="AK30" s="103"/>
    </row>
    <row r="31" spans="1:37" ht="54">
      <c r="A31" s="179" t="s">
        <v>4</v>
      </c>
      <c r="B31" s="180" t="s">
        <v>393</v>
      </c>
      <c r="C31" s="181"/>
      <c r="D31" s="181"/>
      <c r="E31" s="180"/>
      <c r="F31" s="181"/>
      <c r="G31" s="181"/>
      <c r="H31" s="181"/>
      <c r="I31" s="181"/>
      <c r="J31" s="181"/>
      <c r="K31" s="181"/>
      <c r="L31" s="180"/>
      <c r="M31" s="181"/>
      <c r="N31" s="181"/>
      <c r="O31" s="181"/>
      <c r="P31" s="181"/>
      <c r="Q31" s="181"/>
      <c r="R31" s="180"/>
      <c r="S31" s="181"/>
      <c r="T31" s="180"/>
      <c r="U31" s="181"/>
      <c r="V31" s="103"/>
      <c r="W31" s="103"/>
      <c r="X31" s="103"/>
      <c r="Y31" s="181"/>
      <c r="Z31" s="181"/>
      <c r="AA31" s="103"/>
      <c r="AB31" s="103"/>
      <c r="AC31" s="103"/>
      <c r="AD31" s="103"/>
      <c r="AE31" s="103"/>
      <c r="AF31" s="181"/>
      <c r="AG31" s="181"/>
      <c r="AH31" s="103"/>
      <c r="AI31" s="103"/>
      <c r="AJ31" s="103"/>
      <c r="AK31" s="103"/>
    </row>
    <row r="32" spans="1:37">
      <c r="A32" s="168"/>
      <c r="B32" s="153" t="s">
        <v>125</v>
      </c>
      <c r="C32" s="181"/>
      <c r="D32" s="181"/>
      <c r="E32" s="153"/>
      <c r="F32" s="181"/>
      <c r="G32" s="181"/>
      <c r="H32" s="181"/>
      <c r="I32" s="181"/>
      <c r="J32" s="181"/>
      <c r="K32" s="181"/>
      <c r="L32" s="153"/>
      <c r="M32" s="181"/>
      <c r="N32" s="181"/>
      <c r="O32" s="181"/>
      <c r="P32" s="181"/>
      <c r="Q32" s="181"/>
      <c r="R32" s="153"/>
      <c r="S32" s="181"/>
      <c r="T32" s="153"/>
      <c r="U32" s="181"/>
      <c r="V32" s="103"/>
      <c r="W32" s="103"/>
      <c r="X32" s="103"/>
      <c r="Y32" s="181"/>
      <c r="Z32" s="181"/>
      <c r="AA32" s="103"/>
      <c r="AB32" s="103"/>
      <c r="AC32" s="103"/>
      <c r="AD32" s="103"/>
      <c r="AE32" s="103"/>
      <c r="AF32" s="181"/>
      <c r="AG32" s="181"/>
      <c r="AH32" s="103"/>
      <c r="AI32" s="103"/>
      <c r="AJ32" s="103"/>
      <c r="AK32" s="103"/>
    </row>
    <row r="33" spans="1:37">
      <c r="A33" s="168">
        <v>1</v>
      </c>
      <c r="B33" s="99"/>
      <c r="C33" s="181"/>
      <c r="D33" s="181" t="s">
        <v>1</v>
      </c>
      <c r="E33" s="99"/>
      <c r="F33" s="181" t="s">
        <v>1</v>
      </c>
      <c r="G33" s="181"/>
      <c r="H33" s="168"/>
      <c r="I33" s="168"/>
      <c r="J33" s="168"/>
      <c r="K33" s="181">
        <f>H33+I33+J33</f>
        <v>0</v>
      </c>
      <c r="L33" s="99"/>
      <c r="M33" s="181" t="s">
        <v>1</v>
      </c>
      <c r="N33" s="181"/>
      <c r="O33" s="168"/>
      <c r="P33" s="168"/>
      <c r="Q33" s="168"/>
      <c r="R33" s="181">
        <f>O33+P33+Q33</f>
        <v>0</v>
      </c>
      <c r="S33" s="181">
        <f>E33-L33</f>
        <v>0</v>
      </c>
      <c r="T33" s="181">
        <f t="shared" ref="T33:V35" si="10">H33-O33</f>
        <v>0</v>
      </c>
      <c r="U33" s="181">
        <f t="shared" si="10"/>
        <v>0</v>
      </c>
      <c r="V33" s="181">
        <f t="shared" si="10"/>
        <v>0</v>
      </c>
      <c r="W33" s="181">
        <f>T33+U33+V33</f>
        <v>0</v>
      </c>
      <c r="X33" s="99"/>
      <c r="Y33" s="181" t="s">
        <v>1</v>
      </c>
      <c r="Z33" s="181"/>
      <c r="AA33" s="168"/>
      <c r="AB33" s="168"/>
      <c r="AC33" s="168"/>
      <c r="AD33" s="181">
        <f>AA33+AB33+AC33</f>
        <v>0</v>
      </c>
      <c r="AE33" s="99"/>
      <c r="AF33" s="181" t="s">
        <v>1</v>
      </c>
      <c r="AG33" s="181"/>
      <c r="AH33" s="168"/>
      <c r="AI33" s="168"/>
      <c r="AJ33" s="168"/>
      <c r="AK33" s="181">
        <f>AH33+AI33+AJ33</f>
        <v>0</v>
      </c>
    </row>
    <row r="34" spans="1:37">
      <c r="A34" s="168">
        <v>2</v>
      </c>
      <c r="B34" s="99"/>
      <c r="C34" s="181"/>
      <c r="D34" s="181" t="s">
        <v>1</v>
      </c>
      <c r="E34" s="99"/>
      <c r="F34" s="181" t="s">
        <v>1</v>
      </c>
      <c r="G34" s="181"/>
      <c r="H34" s="168"/>
      <c r="I34" s="168"/>
      <c r="J34" s="168"/>
      <c r="K34" s="181">
        <f>H34+I34+J34</f>
        <v>0</v>
      </c>
      <c r="L34" s="99"/>
      <c r="M34" s="181" t="s">
        <v>1</v>
      </c>
      <c r="N34" s="181"/>
      <c r="O34" s="168"/>
      <c r="P34" s="168"/>
      <c r="Q34" s="168"/>
      <c r="R34" s="181">
        <f>O34+P34+Q34</f>
        <v>0</v>
      </c>
      <c r="S34" s="181">
        <f>E34-L34</f>
        <v>0</v>
      </c>
      <c r="T34" s="181">
        <f t="shared" si="10"/>
        <v>0</v>
      </c>
      <c r="U34" s="181">
        <f t="shared" si="10"/>
        <v>0</v>
      </c>
      <c r="V34" s="181">
        <f t="shared" si="10"/>
        <v>0</v>
      </c>
      <c r="W34" s="181">
        <f>T34+U34+V34</f>
        <v>0</v>
      </c>
      <c r="X34" s="99"/>
      <c r="Y34" s="181" t="s">
        <v>1</v>
      </c>
      <c r="Z34" s="181"/>
      <c r="AA34" s="168"/>
      <c r="AB34" s="168"/>
      <c r="AC34" s="168"/>
      <c r="AD34" s="181">
        <f>AA34+AB34+AC34</f>
        <v>0</v>
      </c>
      <c r="AE34" s="99"/>
      <c r="AF34" s="181" t="s">
        <v>1</v>
      </c>
      <c r="AG34" s="181"/>
      <c r="AH34" s="168"/>
      <c r="AI34" s="168"/>
      <c r="AJ34" s="168"/>
      <c r="AK34" s="181">
        <f>AH34+AI34+AJ34</f>
        <v>0</v>
      </c>
    </row>
    <row r="35" spans="1:37">
      <c r="A35" s="168">
        <v>3</v>
      </c>
      <c r="B35" s="99"/>
      <c r="C35" s="181"/>
      <c r="D35" s="181" t="s">
        <v>1</v>
      </c>
      <c r="E35" s="99"/>
      <c r="F35" s="181" t="s">
        <v>1</v>
      </c>
      <c r="G35" s="181"/>
      <c r="H35" s="168"/>
      <c r="I35" s="168"/>
      <c r="J35" s="168"/>
      <c r="K35" s="181">
        <f>H35+I35+J35</f>
        <v>0</v>
      </c>
      <c r="L35" s="99"/>
      <c r="M35" s="181" t="s">
        <v>1</v>
      </c>
      <c r="N35" s="181"/>
      <c r="O35" s="168"/>
      <c r="P35" s="168"/>
      <c r="Q35" s="168"/>
      <c r="R35" s="181">
        <f>O35+P35+Q35</f>
        <v>0</v>
      </c>
      <c r="S35" s="181">
        <f>E35-L35</f>
        <v>0</v>
      </c>
      <c r="T35" s="181">
        <f t="shared" si="10"/>
        <v>0</v>
      </c>
      <c r="U35" s="181">
        <f t="shared" si="10"/>
        <v>0</v>
      </c>
      <c r="V35" s="181">
        <f t="shared" si="10"/>
        <v>0</v>
      </c>
      <c r="W35" s="181">
        <f>T35+U35+V35</f>
        <v>0</v>
      </c>
      <c r="X35" s="99"/>
      <c r="Y35" s="181" t="s">
        <v>1</v>
      </c>
      <c r="Z35" s="181"/>
      <c r="AA35" s="168"/>
      <c r="AB35" s="168"/>
      <c r="AC35" s="168"/>
      <c r="AD35" s="181">
        <f>AA35+AB35+AC35</f>
        <v>0</v>
      </c>
      <c r="AE35" s="99"/>
      <c r="AF35" s="181" t="s">
        <v>1</v>
      </c>
      <c r="AG35" s="181"/>
      <c r="AH35" s="168"/>
      <c r="AI35" s="168"/>
      <c r="AJ35" s="168"/>
      <c r="AK35" s="181">
        <f>AH35+AI35+AJ35</f>
        <v>0</v>
      </c>
    </row>
    <row r="36" spans="1:37" s="184" customFormat="1" ht="14.25">
      <c r="A36" s="179"/>
      <c r="B36" s="182" t="s">
        <v>112</v>
      </c>
      <c r="C36" s="183" t="s">
        <v>1</v>
      </c>
      <c r="D36" s="183" t="s">
        <v>1</v>
      </c>
      <c r="E36" s="183">
        <f>SUM(E33:E35)</f>
        <v>0</v>
      </c>
      <c r="F36" s="183" t="s">
        <v>1</v>
      </c>
      <c r="G36" s="183" t="s">
        <v>1</v>
      </c>
      <c r="H36" s="183">
        <f t="shared" ref="H36:Q36" si="11">SUM(H33:H35)</f>
        <v>0</v>
      </c>
      <c r="I36" s="183">
        <f t="shared" si="11"/>
        <v>0</v>
      </c>
      <c r="J36" s="183">
        <f t="shared" si="11"/>
        <v>0</v>
      </c>
      <c r="K36" s="183">
        <f t="shared" si="11"/>
        <v>0</v>
      </c>
      <c r="L36" s="183">
        <f>SUM(L33:L35)</f>
        <v>0</v>
      </c>
      <c r="M36" s="183" t="s">
        <v>1</v>
      </c>
      <c r="N36" s="183" t="s">
        <v>1</v>
      </c>
      <c r="O36" s="183">
        <f t="shared" si="11"/>
        <v>0</v>
      </c>
      <c r="P36" s="183">
        <f>SUM(P33:P35)</f>
        <v>0</v>
      </c>
      <c r="Q36" s="183">
        <f t="shared" si="11"/>
        <v>0</v>
      </c>
      <c r="R36" s="183">
        <f>SUM(R33:R35)</f>
        <v>0</v>
      </c>
      <c r="S36" s="183">
        <f>SUM(S33:S35)</f>
        <v>0</v>
      </c>
      <c r="T36" s="183">
        <f>SUM(T33:T35)</f>
        <v>0</v>
      </c>
      <c r="U36" s="183">
        <f>SUM(U33:U35)</f>
        <v>0</v>
      </c>
      <c r="V36" s="183">
        <f t="shared" ref="V36:AK36" si="12">SUM(V33:V35)</f>
        <v>0</v>
      </c>
      <c r="W36" s="183">
        <f t="shared" si="12"/>
        <v>0</v>
      </c>
      <c r="X36" s="183">
        <f>SUM(X33:X35)</f>
        <v>0</v>
      </c>
      <c r="Y36" s="183" t="s">
        <v>1</v>
      </c>
      <c r="Z36" s="183" t="s">
        <v>1</v>
      </c>
      <c r="AA36" s="183">
        <f t="shared" si="12"/>
        <v>0</v>
      </c>
      <c r="AB36" s="183">
        <f t="shared" si="12"/>
        <v>0</v>
      </c>
      <c r="AC36" s="183">
        <f t="shared" si="12"/>
        <v>0</v>
      </c>
      <c r="AD36" s="183">
        <f t="shared" si="12"/>
        <v>0</v>
      </c>
      <c r="AE36" s="183">
        <f>SUM(AE33:AE35)</f>
        <v>0</v>
      </c>
      <c r="AF36" s="183" t="s">
        <v>1</v>
      </c>
      <c r="AG36" s="183" t="s">
        <v>1</v>
      </c>
      <c r="AH36" s="183">
        <f t="shared" si="12"/>
        <v>0</v>
      </c>
      <c r="AI36" s="183">
        <f t="shared" si="12"/>
        <v>0</v>
      </c>
      <c r="AJ36" s="183">
        <f t="shared" si="12"/>
        <v>0</v>
      </c>
      <c r="AK36" s="183">
        <f t="shared" si="12"/>
        <v>0</v>
      </c>
    </row>
    <row r="37" spans="1:37">
      <c r="A37" s="168"/>
      <c r="B37" s="99"/>
      <c r="C37" s="181"/>
      <c r="D37" s="181"/>
      <c r="E37" s="99"/>
      <c r="F37" s="181"/>
      <c r="G37" s="181"/>
      <c r="H37" s="99"/>
      <c r="I37" s="99"/>
      <c r="J37" s="99"/>
      <c r="K37" s="99"/>
      <c r="L37" s="99"/>
      <c r="M37" s="181"/>
      <c r="N37" s="181"/>
      <c r="O37" s="99"/>
      <c r="P37" s="99"/>
      <c r="Q37" s="99"/>
      <c r="R37" s="99"/>
      <c r="S37" s="99"/>
      <c r="T37" s="99"/>
      <c r="U37" s="99"/>
      <c r="V37" s="99"/>
      <c r="W37" s="99"/>
      <c r="X37" s="99"/>
      <c r="Y37" s="181"/>
      <c r="Z37" s="181"/>
      <c r="AA37" s="99"/>
      <c r="AB37" s="99"/>
      <c r="AC37" s="99"/>
      <c r="AD37" s="99"/>
      <c r="AE37" s="99"/>
      <c r="AF37" s="181"/>
      <c r="AG37" s="181"/>
      <c r="AH37" s="99"/>
      <c r="AI37" s="99"/>
      <c r="AJ37" s="99"/>
      <c r="AK37" s="99"/>
    </row>
    <row r="38" spans="1:37" s="184" customFormat="1" ht="27">
      <c r="A38" s="179"/>
      <c r="B38" s="180" t="s">
        <v>218</v>
      </c>
      <c r="C38" s="183" t="s">
        <v>1</v>
      </c>
      <c r="D38" s="183" t="s">
        <v>1</v>
      </c>
      <c r="E38" s="183">
        <f>E13+E28+E36</f>
        <v>0</v>
      </c>
      <c r="F38" s="183" t="s">
        <v>1</v>
      </c>
      <c r="G38" s="183" t="s">
        <v>1</v>
      </c>
      <c r="H38" s="183">
        <f t="shared" ref="H38:AK38" si="13">H13+H28+H36</f>
        <v>0</v>
      </c>
      <c r="I38" s="183">
        <f t="shared" si="13"/>
        <v>0</v>
      </c>
      <c r="J38" s="183">
        <f t="shared" si="13"/>
        <v>0</v>
      </c>
      <c r="K38" s="183">
        <f t="shared" si="13"/>
        <v>0</v>
      </c>
      <c r="L38" s="183">
        <f>L13+L28+L36</f>
        <v>0</v>
      </c>
      <c r="M38" s="183" t="s">
        <v>1</v>
      </c>
      <c r="N38" s="183" t="s">
        <v>1</v>
      </c>
      <c r="O38" s="183">
        <f t="shared" si="13"/>
        <v>0</v>
      </c>
      <c r="P38" s="183">
        <f>P13+P28+P36</f>
        <v>0</v>
      </c>
      <c r="Q38" s="183">
        <f t="shared" si="13"/>
        <v>0</v>
      </c>
      <c r="R38" s="183">
        <f t="shared" si="13"/>
        <v>0</v>
      </c>
      <c r="S38" s="183">
        <f t="shared" si="13"/>
        <v>0</v>
      </c>
      <c r="T38" s="183">
        <f t="shared" si="13"/>
        <v>0</v>
      </c>
      <c r="U38" s="183">
        <f t="shared" si="13"/>
        <v>0</v>
      </c>
      <c r="V38" s="183">
        <f t="shared" si="13"/>
        <v>0</v>
      </c>
      <c r="W38" s="183">
        <f t="shared" si="13"/>
        <v>0</v>
      </c>
      <c r="X38" s="183">
        <f>X13+X28+X36</f>
        <v>0</v>
      </c>
      <c r="Y38" s="183" t="s">
        <v>1</v>
      </c>
      <c r="Z38" s="183" t="s">
        <v>1</v>
      </c>
      <c r="AA38" s="183">
        <f t="shared" si="13"/>
        <v>0</v>
      </c>
      <c r="AB38" s="183">
        <f t="shared" si="13"/>
        <v>0</v>
      </c>
      <c r="AC38" s="183">
        <f t="shared" si="13"/>
        <v>0</v>
      </c>
      <c r="AD38" s="183">
        <f t="shared" si="13"/>
        <v>0</v>
      </c>
      <c r="AE38" s="183">
        <f>AE13+AE28+AE36</f>
        <v>0</v>
      </c>
      <c r="AF38" s="183" t="s">
        <v>1</v>
      </c>
      <c r="AG38" s="183" t="s">
        <v>1</v>
      </c>
      <c r="AH38" s="183">
        <f t="shared" si="13"/>
        <v>0</v>
      </c>
      <c r="AI38" s="183">
        <f t="shared" si="13"/>
        <v>0</v>
      </c>
      <c r="AJ38" s="183">
        <f t="shared" si="13"/>
        <v>0</v>
      </c>
      <c r="AK38" s="183">
        <f t="shared" si="13"/>
        <v>0</v>
      </c>
    </row>
    <row r="39" spans="1:37" s="14" customFormat="1" ht="12.75">
      <c r="A39" s="38"/>
      <c r="B39" s="188"/>
      <c r="C39" s="189"/>
      <c r="D39" s="38"/>
      <c r="E39" s="188"/>
      <c r="F39" s="38"/>
      <c r="G39" s="38"/>
      <c r="H39" s="38"/>
      <c r="I39" s="38"/>
      <c r="J39" s="38"/>
      <c r="K39" s="38"/>
      <c r="L39" s="188"/>
      <c r="M39" s="38"/>
      <c r="N39" s="38"/>
      <c r="O39" s="38" t="s">
        <v>0</v>
      </c>
      <c r="P39" s="38"/>
      <c r="Q39" s="38"/>
      <c r="R39" s="188"/>
      <c r="S39" s="38" t="s">
        <v>0</v>
      </c>
      <c r="T39" s="188"/>
      <c r="U39" s="38" t="s">
        <v>0</v>
      </c>
      <c r="Y39" s="38"/>
      <c r="Z39" s="38"/>
      <c r="AF39" s="38"/>
      <c r="AG39" s="38"/>
    </row>
    <row r="40" spans="1:37" s="18" customFormat="1">
      <c r="A40" s="17"/>
    </row>
    <row r="41" spans="1:37">
      <c r="B41" s="5" t="s">
        <v>195</v>
      </c>
    </row>
    <row r="42" spans="1:37" ht="27.75" customHeight="1">
      <c r="B42" s="151" t="s">
        <v>390</v>
      </c>
      <c r="C42" s="151"/>
      <c r="D42" s="235"/>
      <c r="E42" s="235"/>
      <c r="F42" s="235"/>
      <c r="G42" s="235"/>
    </row>
    <row r="43" spans="1:37" ht="37.5" customHeight="1">
      <c r="B43" s="716" t="s">
        <v>389</v>
      </c>
      <c r="C43" s="717"/>
      <c r="D43" s="717"/>
      <c r="E43" s="717"/>
      <c r="F43" s="717"/>
      <c r="G43" s="717"/>
      <c r="H43" s="717"/>
      <c r="I43" s="717"/>
    </row>
    <row r="44" spans="1:37" ht="29.25" customHeight="1">
      <c r="B44" s="497" t="s">
        <v>411</v>
      </c>
      <c r="C44" s="235"/>
      <c r="D44" s="235"/>
      <c r="E44" s="235"/>
      <c r="F44" s="235"/>
      <c r="G44" s="235"/>
    </row>
    <row r="45" spans="1:37" s="18" customFormat="1">
      <c r="A45" s="17"/>
    </row>
    <row r="46" spans="1:37" s="18" customFormat="1">
      <c r="A46" s="17"/>
    </row>
    <row r="47" spans="1:37" s="18" customFormat="1">
      <c r="A47" s="17"/>
    </row>
  </sheetData>
  <mergeCells count="2">
    <mergeCell ref="S5:W5"/>
    <mergeCell ref="B43:I43"/>
  </mergeCells>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66"/>
  <sheetViews>
    <sheetView topLeftCell="A2" workbookViewId="0">
      <selection activeCell="F7" sqref="F7:G7"/>
    </sheetView>
  </sheetViews>
  <sheetFormatPr defaultRowHeight="13.5"/>
  <cols>
    <col min="1" max="1" width="4.85546875" style="4" customWidth="1"/>
    <col min="2" max="2" width="49.42578125" style="5" customWidth="1"/>
    <col min="3" max="4" width="10.28515625" style="5" customWidth="1"/>
    <col min="5" max="5" width="20.7109375" style="5" customWidth="1"/>
    <col min="6" max="6" width="8.140625" style="5" bestFit="1" customWidth="1"/>
    <col min="7" max="7" width="20.85546875" style="5" customWidth="1"/>
    <col min="8" max="8" width="8.140625" style="5" bestFit="1" customWidth="1"/>
    <col min="9" max="9" width="21" style="5" customWidth="1"/>
    <col min="10" max="10" width="13.5703125" style="5" customWidth="1"/>
    <col min="11" max="16384" width="9.140625" style="5"/>
  </cols>
  <sheetData>
    <row r="1" spans="1:12" s="29" customFormat="1">
      <c r="A1" s="254"/>
      <c r="B1" s="3"/>
      <c r="C1" s="3"/>
      <c r="D1" s="3"/>
      <c r="E1" s="117"/>
      <c r="F1" s="117"/>
      <c r="G1" s="28"/>
      <c r="H1" s="28"/>
      <c r="I1" s="130" t="s">
        <v>341</v>
      </c>
    </row>
    <row r="2" spans="1:12" s="29" customFormat="1" ht="12.75" customHeight="1">
      <c r="A2" s="254"/>
      <c r="B2" s="3"/>
      <c r="C2" s="3"/>
      <c r="D2" s="3"/>
      <c r="E2" s="117"/>
      <c r="F2" s="117"/>
      <c r="G2" s="674" t="s">
        <v>27</v>
      </c>
      <c r="H2" s="674"/>
      <c r="I2" s="674"/>
    </row>
    <row r="3" spans="1:12" s="29" customFormat="1" ht="14.25" thickBot="1">
      <c r="A3" s="28"/>
      <c r="B3" s="154"/>
      <c r="C3" s="154"/>
      <c r="D3" s="154"/>
      <c r="E3" s="154"/>
      <c r="F3" s="480"/>
    </row>
    <row r="4" spans="1:12" s="151" customFormat="1" ht="17.25" customHeight="1">
      <c r="A4" s="28"/>
      <c r="B4" s="442" t="s">
        <v>28</v>
      </c>
      <c r="E4" s="435"/>
      <c r="F4" s="480"/>
      <c r="G4" s="150"/>
      <c r="H4" s="150"/>
      <c r="I4" s="150"/>
      <c r="J4" s="150"/>
      <c r="K4" s="150"/>
      <c r="L4" s="150"/>
    </row>
    <row r="5" spans="1:12" s="29" customFormat="1" ht="54.95" customHeight="1">
      <c r="A5" s="443" t="s">
        <v>367</v>
      </c>
      <c r="B5" s="449"/>
      <c r="C5" s="436"/>
      <c r="D5" s="436"/>
      <c r="E5" s="436"/>
      <c r="F5" s="436"/>
      <c r="G5" s="436"/>
      <c r="H5" s="436"/>
      <c r="I5" s="131"/>
    </row>
    <row r="6" spans="1:12" s="29" customFormat="1" ht="14.25" thickBot="1">
      <c r="A6" s="28"/>
      <c r="G6" s="398" t="s">
        <v>311</v>
      </c>
      <c r="H6" s="400"/>
    </row>
    <row r="7" spans="1:12" s="87" customFormat="1" ht="46.5" customHeight="1" thickBot="1">
      <c r="A7" s="437"/>
      <c r="B7" s="438"/>
      <c r="C7" s="439"/>
      <c r="D7" s="676" t="s">
        <v>365</v>
      </c>
      <c r="E7" s="677"/>
      <c r="F7" s="676" t="s">
        <v>319</v>
      </c>
      <c r="G7" s="677"/>
      <c r="H7" s="678" t="s">
        <v>366</v>
      </c>
      <c r="I7" s="679"/>
    </row>
    <row r="8" spans="1:12" s="113" customFormat="1" ht="55.5" customHeight="1" thickBot="1">
      <c r="A8" s="440" t="s">
        <v>6</v>
      </c>
      <c r="B8" s="437" t="s">
        <v>333</v>
      </c>
      <c r="C8" s="441" t="s">
        <v>340</v>
      </c>
      <c r="D8" s="430" t="s">
        <v>175</v>
      </c>
      <c r="E8" s="424" t="s">
        <v>381</v>
      </c>
      <c r="F8" s="430" t="s">
        <v>175</v>
      </c>
      <c r="G8" s="430" t="s">
        <v>381</v>
      </c>
      <c r="H8" s="430" t="s">
        <v>175</v>
      </c>
      <c r="I8" s="481" t="s">
        <v>381</v>
      </c>
    </row>
    <row r="9" spans="1:12" s="116" customFormat="1" thickBot="1">
      <c r="A9" s="156">
        <v>1</v>
      </c>
      <c r="B9" s="450">
        <v>2</v>
      </c>
      <c r="C9" s="155">
        <v>3</v>
      </c>
      <c r="D9" s="157">
        <v>4</v>
      </c>
      <c r="E9" s="157">
        <v>5</v>
      </c>
      <c r="F9" s="157">
        <v>6</v>
      </c>
      <c r="G9" s="157">
        <v>7</v>
      </c>
      <c r="H9" s="157">
        <v>8</v>
      </c>
      <c r="I9" s="157">
        <v>9</v>
      </c>
    </row>
    <row r="10" spans="1:12" s="158" customFormat="1" ht="22.7" customHeight="1">
      <c r="A10" s="431">
        <v>1</v>
      </c>
      <c r="B10" s="451" t="s">
        <v>39</v>
      </c>
      <c r="C10" s="432">
        <v>4212</v>
      </c>
      <c r="D10" s="432"/>
      <c r="E10" s="433">
        <f>SUM(E13:E15)</f>
        <v>0</v>
      </c>
      <c r="F10" s="433"/>
      <c r="G10" s="433">
        <f>SUM(G13:G15)</f>
        <v>0</v>
      </c>
      <c r="H10" s="433">
        <f>F10-D10</f>
        <v>0</v>
      </c>
      <c r="I10" s="433">
        <f>G10-E10</f>
        <v>0</v>
      </c>
    </row>
    <row r="11" spans="1:12" s="37" customFormat="1">
      <c r="A11" s="76"/>
      <c r="B11" s="434" t="s">
        <v>151</v>
      </c>
      <c r="C11" s="76"/>
      <c r="D11" s="76"/>
      <c r="E11" s="78"/>
      <c r="F11" s="78"/>
      <c r="G11" s="107"/>
      <c r="H11" s="107"/>
      <c r="I11" s="107"/>
    </row>
    <row r="12" spans="1:12" s="37" customFormat="1">
      <c r="A12" s="76"/>
      <c r="B12" s="452" t="s">
        <v>355</v>
      </c>
      <c r="C12" s="76"/>
      <c r="D12" s="76"/>
      <c r="E12" s="78"/>
      <c r="F12" s="78"/>
      <c r="G12" s="107"/>
      <c r="H12" s="107"/>
      <c r="I12" s="107"/>
    </row>
    <row r="13" spans="1:12" s="37" customFormat="1">
      <c r="A13" s="76">
        <v>1</v>
      </c>
      <c r="B13" s="452"/>
      <c r="C13" s="76" t="s">
        <v>1</v>
      </c>
      <c r="D13" s="76"/>
      <c r="E13" s="78"/>
      <c r="F13" s="78"/>
      <c r="G13" s="78"/>
      <c r="H13" s="78">
        <f t="shared" ref="H13:I16" si="0">F13-D13</f>
        <v>0</v>
      </c>
      <c r="I13" s="78">
        <f t="shared" si="0"/>
        <v>0</v>
      </c>
    </row>
    <row r="14" spans="1:12" s="37" customFormat="1">
      <c r="A14" s="76">
        <v>2</v>
      </c>
      <c r="B14" s="453"/>
      <c r="C14" s="76" t="s">
        <v>1</v>
      </c>
      <c r="D14" s="76"/>
      <c r="E14" s="78"/>
      <c r="F14" s="78"/>
      <c r="G14" s="78"/>
      <c r="H14" s="78">
        <f t="shared" si="0"/>
        <v>0</v>
      </c>
      <c r="I14" s="78">
        <f t="shared" si="0"/>
        <v>0</v>
      </c>
    </row>
    <row r="15" spans="1:12" s="37" customFormat="1">
      <c r="A15" s="76">
        <v>3</v>
      </c>
      <c r="B15" s="453"/>
      <c r="C15" s="76" t="s">
        <v>1</v>
      </c>
      <c r="D15" s="76"/>
      <c r="E15" s="78"/>
      <c r="F15" s="78"/>
      <c r="G15" s="78"/>
      <c r="H15" s="78">
        <f t="shared" si="0"/>
        <v>0</v>
      </c>
      <c r="I15" s="78">
        <f t="shared" si="0"/>
        <v>0</v>
      </c>
    </row>
    <row r="16" spans="1:12" s="158" customFormat="1" ht="23.25" customHeight="1">
      <c r="A16" s="431">
        <v>2</v>
      </c>
      <c r="B16" s="451" t="s">
        <v>40</v>
      </c>
      <c r="C16" s="432">
        <v>4213</v>
      </c>
      <c r="D16" s="432"/>
      <c r="E16" s="433">
        <f>SUM(E19:E21)</f>
        <v>0</v>
      </c>
      <c r="F16" s="433"/>
      <c r="G16" s="433">
        <f>SUM(G19:G21)</f>
        <v>0</v>
      </c>
      <c r="H16" s="433">
        <f t="shared" si="0"/>
        <v>0</v>
      </c>
      <c r="I16" s="433">
        <f t="shared" si="0"/>
        <v>0</v>
      </c>
    </row>
    <row r="17" spans="1:9" s="37" customFormat="1">
      <c r="A17" s="159"/>
      <c r="B17" s="434" t="s">
        <v>151</v>
      </c>
      <c r="C17" s="76"/>
      <c r="D17" s="76"/>
      <c r="E17" s="78"/>
      <c r="F17" s="78"/>
      <c r="G17" s="107"/>
      <c r="H17" s="107"/>
      <c r="I17" s="107"/>
    </row>
    <row r="18" spans="1:9" s="37" customFormat="1">
      <c r="A18" s="448"/>
      <c r="B18" s="452" t="s">
        <v>355</v>
      </c>
      <c r="C18" s="76"/>
      <c r="D18" s="76"/>
      <c r="E18" s="78"/>
      <c r="F18" s="78"/>
      <c r="G18" s="107"/>
      <c r="H18" s="107"/>
      <c r="I18" s="107"/>
    </row>
    <row r="19" spans="1:9" s="37" customFormat="1">
      <c r="A19" s="76">
        <v>1</v>
      </c>
      <c r="B19" s="452"/>
      <c r="C19" s="76" t="s">
        <v>1</v>
      </c>
      <c r="D19" s="76"/>
      <c r="E19" s="78"/>
      <c r="F19" s="78"/>
      <c r="G19" s="78"/>
      <c r="H19" s="78">
        <f t="shared" ref="H19:I22" si="1">F19-D19</f>
        <v>0</v>
      </c>
      <c r="I19" s="78">
        <f t="shared" si="1"/>
        <v>0</v>
      </c>
    </row>
    <row r="20" spans="1:9" s="37" customFormat="1">
      <c r="A20" s="76">
        <v>2</v>
      </c>
      <c r="B20" s="453"/>
      <c r="C20" s="76" t="s">
        <v>1</v>
      </c>
      <c r="D20" s="76"/>
      <c r="E20" s="78"/>
      <c r="F20" s="78"/>
      <c r="G20" s="78"/>
      <c r="H20" s="78">
        <f t="shared" si="1"/>
        <v>0</v>
      </c>
      <c r="I20" s="78">
        <f t="shared" si="1"/>
        <v>0</v>
      </c>
    </row>
    <row r="21" spans="1:9" s="37" customFormat="1">
      <c r="A21" s="76">
        <v>3</v>
      </c>
      <c r="B21" s="453"/>
      <c r="C21" s="76" t="s">
        <v>1</v>
      </c>
      <c r="D21" s="76"/>
      <c r="E21" s="78"/>
      <c r="F21" s="78"/>
      <c r="G21" s="78"/>
      <c r="H21" s="78">
        <f t="shared" si="1"/>
        <v>0</v>
      </c>
      <c r="I21" s="78">
        <f t="shared" si="1"/>
        <v>0</v>
      </c>
    </row>
    <row r="22" spans="1:9" s="158" customFormat="1" ht="23.25" customHeight="1">
      <c r="A22" s="431">
        <v>3</v>
      </c>
      <c r="B22" s="451" t="s">
        <v>42</v>
      </c>
      <c r="C22" s="432">
        <v>4214</v>
      </c>
      <c r="D22" s="432"/>
      <c r="E22" s="433">
        <f>SUM(E25:E27)</f>
        <v>0</v>
      </c>
      <c r="F22" s="433"/>
      <c r="G22" s="433">
        <f>SUM(G25:G27)</f>
        <v>0</v>
      </c>
      <c r="H22" s="433">
        <f t="shared" si="1"/>
        <v>0</v>
      </c>
      <c r="I22" s="433">
        <f t="shared" si="1"/>
        <v>0</v>
      </c>
    </row>
    <row r="23" spans="1:9" s="37" customFormat="1">
      <c r="A23" s="159"/>
      <c r="B23" s="434" t="s">
        <v>151</v>
      </c>
      <c r="C23" s="76"/>
      <c r="D23" s="76"/>
      <c r="E23" s="78"/>
      <c r="F23" s="78"/>
      <c r="G23" s="107"/>
      <c r="H23" s="107"/>
      <c r="I23" s="107"/>
    </row>
    <row r="24" spans="1:9" s="37" customFormat="1">
      <c r="A24" s="448"/>
      <c r="B24" s="452" t="s">
        <v>355</v>
      </c>
      <c r="C24" s="76"/>
      <c r="D24" s="76"/>
      <c r="E24" s="78"/>
      <c r="F24" s="78"/>
      <c r="G24" s="107"/>
      <c r="H24" s="107"/>
      <c r="I24" s="107"/>
    </row>
    <row r="25" spans="1:9" s="37" customFormat="1">
      <c r="A25" s="76">
        <v>1</v>
      </c>
      <c r="B25" s="452"/>
      <c r="C25" s="76" t="s">
        <v>1</v>
      </c>
      <c r="D25" s="76"/>
      <c r="E25" s="78"/>
      <c r="F25" s="78"/>
      <c r="G25" s="78"/>
      <c r="H25" s="78">
        <f t="shared" ref="H25:I28" si="2">F25-D25</f>
        <v>0</v>
      </c>
      <c r="I25" s="78">
        <f t="shared" si="2"/>
        <v>0</v>
      </c>
    </row>
    <row r="26" spans="1:9" s="37" customFormat="1">
      <c r="A26" s="76">
        <v>2</v>
      </c>
      <c r="B26" s="453"/>
      <c r="C26" s="76" t="s">
        <v>1</v>
      </c>
      <c r="D26" s="76"/>
      <c r="E26" s="78"/>
      <c r="F26" s="78"/>
      <c r="G26" s="78"/>
      <c r="H26" s="78">
        <f t="shared" si="2"/>
        <v>0</v>
      </c>
      <c r="I26" s="78">
        <f t="shared" si="2"/>
        <v>0</v>
      </c>
    </row>
    <row r="27" spans="1:9" s="37" customFormat="1">
      <c r="A27" s="76">
        <v>3</v>
      </c>
      <c r="B27" s="453"/>
      <c r="C27" s="76" t="s">
        <v>1</v>
      </c>
      <c r="D27" s="76"/>
      <c r="E27" s="78"/>
      <c r="F27" s="78"/>
      <c r="G27" s="78"/>
      <c r="H27" s="78">
        <f t="shared" si="2"/>
        <v>0</v>
      </c>
      <c r="I27" s="78">
        <f t="shared" si="2"/>
        <v>0</v>
      </c>
    </row>
    <row r="28" spans="1:9" s="158" customFormat="1" ht="23.25" customHeight="1">
      <c r="A28" s="431" t="s">
        <v>266</v>
      </c>
      <c r="B28" s="451" t="s">
        <v>43</v>
      </c>
      <c r="C28" s="432">
        <v>4215</v>
      </c>
      <c r="D28" s="432"/>
      <c r="E28" s="433">
        <f>SUM(E31:E33)</f>
        <v>0</v>
      </c>
      <c r="F28" s="433"/>
      <c r="G28" s="433">
        <f>SUM(G31:G33)</f>
        <v>0</v>
      </c>
      <c r="H28" s="433">
        <f t="shared" si="2"/>
        <v>0</v>
      </c>
      <c r="I28" s="433">
        <f t="shared" si="2"/>
        <v>0</v>
      </c>
    </row>
    <row r="29" spans="1:9" s="37" customFormat="1">
      <c r="A29" s="159"/>
      <c r="B29" s="434" t="s">
        <v>151</v>
      </c>
      <c r="C29" s="76"/>
      <c r="D29" s="76"/>
      <c r="E29" s="78"/>
      <c r="F29" s="78"/>
      <c r="G29" s="107"/>
      <c r="H29" s="107"/>
      <c r="I29" s="107"/>
    </row>
    <row r="30" spans="1:9" s="37" customFormat="1">
      <c r="A30" s="448"/>
      <c r="B30" s="452" t="s">
        <v>355</v>
      </c>
      <c r="C30" s="76"/>
      <c r="D30" s="76"/>
      <c r="E30" s="78"/>
      <c r="F30" s="78"/>
      <c r="G30" s="107"/>
      <c r="H30" s="107"/>
      <c r="I30" s="107"/>
    </row>
    <row r="31" spans="1:9" s="37" customFormat="1">
      <c r="A31" s="76">
        <v>1</v>
      </c>
      <c r="B31" s="452"/>
      <c r="C31" s="76" t="s">
        <v>1</v>
      </c>
      <c r="D31" s="76"/>
      <c r="E31" s="78"/>
      <c r="F31" s="78"/>
      <c r="G31" s="78"/>
      <c r="H31" s="78">
        <f t="shared" ref="H31:I34" si="3">F31-D31</f>
        <v>0</v>
      </c>
      <c r="I31" s="78">
        <f t="shared" si="3"/>
        <v>0</v>
      </c>
    </row>
    <row r="32" spans="1:9" s="37" customFormat="1">
      <c r="A32" s="76">
        <v>2</v>
      </c>
      <c r="B32" s="453"/>
      <c r="C32" s="76" t="s">
        <v>1</v>
      </c>
      <c r="D32" s="76"/>
      <c r="E32" s="78"/>
      <c r="F32" s="78"/>
      <c r="G32" s="78"/>
      <c r="H32" s="78">
        <f t="shared" si="3"/>
        <v>0</v>
      </c>
      <c r="I32" s="78">
        <f t="shared" si="3"/>
        <v>0</v>
      </c>
    </row>
    <row r="33" spans="1:9" s="37" customFormat="1">
      <c r="A33" s="76">
        <v>3</v>
      </c>
      <c r="B33" s="453"/>
      <c r="C33" s="76" t="s">
        <v>1</v>
      </c>
      <c r="D33" s="76"/>
      <c r="E33" s="78"/>
      <c r="F33" s="78"/>
      <c r="G33" s="78"/>
      <c r="H33" s="78">
        <f t="shared" si="3"/>
        <v>0</v>
      </c>
      <c r="I33" s="78">
        <f t="shared" si="3"/>
        <v>0</v>
      </c>
    </row>
    <row r="34" spans="1:9" s="158" customFormat="1" ht="23.25" customHeight="1">
      <c r="A34" s="431" t="s">
        <v>266</v>
      </c>
      <c r="B34" s="451" t="s">
        <v>44</v>
      </c>
      <c r="C34" s="432">
        <v>4216</v>
      </c>
      <c r="D34" s="432"/>
      <c r="E34" s="433">
        <f>SUM(E37:E39)</f>
        <v>0</v>
      </c>
      <c r="F34" s="433"/>
      <c r="G34" s="433">
        <f>SUM(G37:G39)</f>
        <v>0</v>
      </c>
      <c r="H34" s="433">
        <f t="shared" si="3"/>
        <v>0</v>
      </c>
      <c r="I34" s="433">
        <f t="shared" si="3"/>
        <v>0</v>
      </c>
    </row>
    <row r="35" spans="1:9" s="37" customFormat="1">
      <c r="A35" s="159"/>
      <c r="B35" s="434" t="s">
        <v>151</v>
      </c>
      <c r="C35" s="76"/>
      <c r="D35" s="76"/>
      <c r="E35" s="78"/>
      <c r="F35" s="78"/>
      <c r="G35" s="107"/>
      <c r="H35" s="107"/>
      <c r="I35" s="107"/>
    </row>
    <row r="36" spans="1:9" s="37" customFormat="1">
      <c r="A36" s="448"/>
      <c r="B36" s="452" t="s">
        <v>355</v>
      </c>
      <c r="C36" s="76"/>
      <c r="D36" s="76"/>
      <c r="E36" s="78"/>
      <c r="F36" s="78"/>
      <c r="G36" s="107"/>
      <c r="H36" s="107"/>
      <c r="I36" s="107"/>
    </row>
    <row r="37" spans="1:9" s="37" customFormat="1">
      <c r="A37" s="76">
        <v>1</v>
      </c>
      <c r="B37" s="452"/>
      <c r="C37" s="76" t="s">
        <v>1</v>
      </c>
      <c r="D37" s="76"/>
      <c r="E37" s="78"/>
      <c r="F37" s="78"/>
      <c r="G37" s="78"/>
      <c r="H37" s="78">
        <f t="shared" ref="H37:I40" si="4">F37-D37</f>
        <v>0</v>
      </c>
      <c r="I37" s="78">
        <f t="shared" si="4"/>
        <v>0</v>
      </c>
    </row>
    <row r="38" spans="1:9" s="37" customFormat="1">
      <c r="A38" s="76">
        <v>2</v>
      </c>
      <c r="B38" s="453"/>
      <c r="C38" s="76" t="s">
        <v>1</v>
      </c>
      <c r="D38" s="76"/>
      <c r="E38" s="78"/>
      <c r="F38" s="78"/>
      <c r="G38" s="78"/>
      <c r="H38" s="78">
        <f t="shared" si="4"/>
        <v>0</v>
      </c>
      <c r="I38" s="78">
        <f t="shared" si="4"/>
        <v>0</v>
      </c>
    </row>
    <row r="39" spans="1:9" s="37" customFormat="1">
      <c r="A39" s="76">
        <v>3</v>
      </c>
      <c r="B39" s="453"/>
      <c r="C39" s="76" t="s">
        <v>1</v>
      </c>
      <c r="D39" s="76"/>
      <c r="E39" s="78"/>
      <c r="F39" s="78"/>
      <c r="G39" s="78"/>
      <c r="H39" s="78">
        <f t="shared" si="4"/>
        <v>0</v>
      </c>
      <c r="I39" s="78">
        <f t="shared" si="4"/>
        <v>0</v>
      </c>
    </row>
    <row r="40" spans="1:9" s="158" customFormat="1" ht="23.25" customHeight="1">
      <c r="A40" s="431" t="s">
        <v>266</v>
      </c>
      <c r="B40" s="451" t="s">
        <v>45</v>
      </c>
      <c r="C40" s="432">
        <v>4217</v>
      </c>
      <c r="D40" s="432"/>
      <c r="E40" s="433">
        <f>SUM(E43:E45)</f>
        <v>0</v>
      </c>
      <c r="F40" s="433"/>
      <c r="G40" s="433">
        <f>SUM(G43:G45)</f>
        <v>0</v>
      </c>
      <c r="H40" s="433">
        <f t="shared" si="4"/>
        <v>0</v>
      </c>
      <c r="I40" s="433">
        <f t="shared" si="4"/>
        <v>0</v>
      </c>
    </row>
    <row r="41" spans="1:9" s="37" customFormat="1">
      <c r="A41" s="159"/>
      <c r="B41" s="434" t="s">
        <v>151</v>
      </c>
      <c r="C41" s="76"/>
      <c r="D41" s="76"/>
      <c r="E41" s="78"/>
      <c r="F41" s="78"/>
      <c r="G41" s="107"/>
      <c r="H41" s="107"/>
      <c r="I41" s="107"/>
    </row>
    <row r="42" spans="1:9" s="37" customFormat="1">
      <c r="A42" s="448"/>
      <c r="B42" s="452" t="s">
        <v>355</v>
      </c>
      <c r="C42" s="76"/>
      <c r="D42" s="76"/>
      <c r="E42" s="78"/>
      <c r="F42" s="78"/>
      <c r="G42" s="107"/>
      <c r="H42" s="107"/>
      <c r="I42" s="107"/>
    </row>
    <row r="43" spans="1:9" s="37" customFormat="1">
      <c r="A43" s="76">
        <v>1</v>
      </c>
      <c r="B43" s="452"/>
      <c r="C43" s="76" t="s">
        <v>1</v>
      </c>
      <c r="D43" s="76"/>
      <c r="E43" s="78"/>
      <c r="F43" s="78"/>
      <c r="G43" s="78"/>
      <c r="H43" s="78">
        <f t="shared" ref="H43:I46" si="5">F43-D43</f>
        <v>0</v>
      </c>
      <c r="I43" s="78">
        <f t="shared" si="5"/>
        <v>0</v>
      </c>
    </row>
    <row r="44" spans="1:9" s="37" customFormat="1">
      <c r="A44" s="76">
        <v>2</v>
      </c>
      <c r="B44" s="453"/>
      <c r="C44" s="76" t="s">
        <v>1</v>
      </c>
      <c r="D44" s="76"/>
      <c r="E44" s="78"/>
      <c r="F44" s="78"/>
      <c r="G44" s="78"/>
      <c r="H44" s="78">
        <f t="shared" si="5"/>
        <v>0</v>
      </c>
      <c r="I44" s="78">
        <f t="shared" si="5"/>
        <v>0</v>
      </c>
    </row>
    <row r="45" spans="1:9" s="37" customFormat="1">
      <c r="A45" s="76">
        <v>3</v>
      </c>
      <c r="B45" s="453"/>
      <c r="C45" s="76" t="s">
        <v>1</v>
      </c>
      <c r="D45" s="76"/>
      <c r="E45" s="78"/>
      <c r="F45" s="78"/>
      <c r="G45" s="78"/>
      <c r="H45" s="78">
        <f t="shared" si="5"/>
        <v>0</v>
      </c>
      <c r="I45" s="78">
        <f t="shared" si="5"/>
        <v>0</v>
      </c>
    </row>
    <row r="46" spans="1:9" s="158" customFormat="1" ht="23.25" customHeight="1">
      <c r="A46" s="431" t="s">
        <v>266</v>
      </c>
      <c r="B46" s="451" t="s">
        <v>48</v>
      </c>
      <c r="C46" s="432">
        <v>4231</v>
      </c>
      <c r="D46" s="432"/>
      <c r="E46" s="433">
        <f>SUM(E49:E51)</f>
        <v>0</v>
      </c>
      <c r="F46" s="433"/>
      <c r="G46" s="433">
        <f>SUM(G49:G51)</f>
        <v>0</v>
      </c>
      <c r="H46" s="433">
        <f t="shared" si="5"/>
        <v>0</v>
      </c>
      <c r="I46" s="433">
        <f t="shared" si="5"/>
        <v>0</v>
      </c>
    </row>
    <row r="47" spans="1:9" s="37" customFormat="1">
      <c r="A47" s="159"/>
      <c r="B47" s="434" t="s">
        <v>151</v>
      </c>
      <c r="C47" s="76"/>
      <c r="D47" s="76"/>
      <c r="E47" s="78"/>
      <c r="F47" s="78"/>
      <c r="G47" s="107"/>
      <c r="H47" s="107"/>
      <c r="I47" s="107"/>
    </row>
    <row r="48" spans="1:9" s="37" customFormat="1">
      <c r="A48" s="448"/>
      <c r="B48" s="452" t="s">
        <v>355</v>
      </c>
      <c r="C48" s="76"/>
      <c r="D48" s="76"/>
      <c r="E48" s="78"/>
      <c r="F48" s="78"/>
      <c r="G48" s="107"/>
      <c r="H48" s="107"/>
      <c r="I48" s="107"/>
    </row>
    <row r="49" spans="1:9" s="37" customFormat="1">
      <c r="A49" s="76">
        <v>1</v>
      </c>
      <c r="B49" s="452"/>
      <c r="C49" s="76" t="s">
        <v>1</v>
      </c>
      <c r="D49" s="76"/>
      <c r="E49" s="78"/>
      <c r="F49" s="78"/>
      <c r="G49" s="78"/>
      <c r="H49" s="78">
        <f t="shared" ref="H49:I52" si="6">F49-D49</f>
        <v>0</v>
      </c>
      <c r="I49" s="78">
        <f t="shared" si="6"/>
        <v>0</v>
      </c>
    </row>
    <row r="50" spans="1:9" s="37" customFormat="1">
      <c r="A50" s="76">
        <v>2</v>
      </c>
      <c r="B50" s="453"/>
      <c r="C50" s="76" t="s">
        <v>1</v>
      </c>
      <c r="D50" s="76"/>
      <c r="E50" s="78"/>
      <c r="F50" s="78"/>
      <c r="G50" s="78"/>
      <c r="H50" s="78">
        <f t="shared" si="6"/>
        <v>0</v>
      </c>
      <c r="I50" s="78">
        <f t="shared" si="6"/>
        <v>0</v>
      </c>
    </row>
    <row r="51" spans="1:9" s="37" customFormat="1">
      <c r="A51" s="76">
        <v>3</v>
      </c>
      <c r="B51" s="453"/>
      <c r="C51" s="76" t="s">
        <v>1</v>
      </c>
      <c r="D51" s="76"/>
      <c r="E51" s="78"/>
      <c r="F51" s="78"/>
      <c r="G51" s="78"/>
      <c r="H51" s="78">
        <f t="shared" si="6"/>
        <v>0</v>
      </c>
      <c r="I51" s="78">
        <f t="shared" si="6"/>
        <v>0</v>
      </c>
    </row>
    <row r="52" spans="1:9" s="158" customFormat="1" ht="23.25" customHeight="1">
      <c r="A52" s="431" t="s">
        <v>266</v>
      </c>
      <c r="B52" s="451" t="s">
        <v>49</v>
      </c>
      <c r="C52" s="432">
        <v>4231</v>
      </c>
      <c r="D52" s="432"/>
      <c r="E52" s="433">
        <f>SUM(E55:E57)</f>
        <v>0</v>
      </c>
      <c r="F52" s="433"/>
      <c r="G52" s="433">
        <f>SUM(G55:G57)</f>
        <v>0</v>
      </c>
      <c r="H52" s="433">
        <f t="shared" si="6"/>
        <v>0</v>
      </c>
      <c r="I52" s="433">
        <f t="shared" si="6"/>
        <v>0</v>
      </c>
    </row>
    <row r="53" spans="1:9" s="37" customFormat="1">
      <c r="A53" s="159"/>
      <c r="B53" s="434" t="s">
        <v>151</v>
      </c>
      <c r="C53" s="76"/>
      <c r="D53" s="76"/>
      <c r="E53" s="78"/>
      <c r="F53" s="78"/>
      <c r="G53" s="107"/>
      <c r="H53" s="107"/>
      <c r="I53" s="107"/>
    </row>
    <row r="54" spans="1:9" s="37" customFormat="1">
      <c r="A54" s="448"/>
      <c r="B54" s="452" t="s">
        <v>355</v>
      </c>
      <c r="C54" s="76"/>
      <c r="D54" s="76"/>
      <c r="E54" s="78"/>
      <c r="F54" s="78"/>
      <c r="G54" s="107"/>
      <c r="H54" s="107"/>
      <c r="I54" s="107"/>
    </row>
    <row r="55" spans="1:9" s="37" customFormat="1">
      <c r="A55" s="76">
        <v>1</v>
      </c>
      <c r="B55" s="452"/>
      <c r="C55" s="76" t="s">
        <v>1</v>
      </c>
      <c r="D55" s="76"/>
      <c r="E55" s="78"/>
      <c r="F55" s="78"/>
      <c r="G55" s="78"/>
      <c r="H55" s="78">
        <f t="shared" ref="H55:I58" si="7">F55-D55</f>
        <v>0</v>
      </c>
      <c r="I55" s="78">
        <f t="shared" si="7"/>
        <v>0</v>
      </c>
    </row>
    <row r="56" spans="1:9" s="37" customFormat="1">
      <c r="A56" s="76">
        <v>2</v>
      </c>
      <c r="B56" s="453"/>
      <c r="C56" s="76" t="s">
        <v>1</v>
      </c>
      <c r="D56" s="76"/>
      <c r="E56" s="78"/>
      <c r="F56" s="78"/>
      <c r="G56" s="78"/>
      <c r="H56" s="78">
        <f t="shared" si="7"/>
        <v>0</v>
      </c>
      <c r="I56" s="78">
        <f t="shared" si="7"/>
        <v>0</v>
      </c>
    </row>
    <row r="57" spans="1:9" s="37" customFormat="1">
      <c r="A57" s="76">
        <v>3</v>
      </c>
      <c r="B57" s="453"/>
      <c r="C57" s="76" t="s">
        <v>1</v>
      </c>
      <c r="D57" s="76"/>
      <c r="E57" s="78"/>
      <c r="F57" s="78"/>
      <c r="G57" s="78"/>
      <c r="H57" s="78">
        <f t="shared" si="7"/>
        <v>0</v>
      </c>
      <c r="I57" s="78">
        <f t="shared" si="7"/>
        <v>0</v>
      </c>
    </row>
    <row r="58" spans="1:9" s="158" customFormat="1" ht="23.25" customHeight="1">
      <c r="A58" s="431" t="s">
        <v>266</v>
      </c>
      <c r="B58" s="451" t="s">
        <v>50</v>
      </c>
      <c r="C58" s="432">
        <v>4234</v>
      </c>
      <c r="D58" s="432"/>
      <c r="E58" s="433">
        <f>SUM(E61:E63)</f>
        <v>0</v>
      </c>
      <c r="F58" s="433"/>
      <c r="G58" s="433">
        <f>SUM(G61:G63)</f>
        <v>0</v>
      </c>
      <c r="H58" s="433">
        <f t="shared" si="7"/>
        <v>0</v>
      </c>
      <c r="I58" s="433">
        <f t="shared" si="7"/>
        <v>0</v>
      </c>
    </row>
    <row r="59" spans="1:9" s="37" customFormat="1">
      <c r="A59" s="159"/>
      <c r="B59" s="434" t="s">
        <v>151</v>
      </c>
      <c r="C59" s="76"/>
      <c r="D59" s="76"/>
      <c r="E59" s="78"/>
      <c r="F59" s="78"/>
      <c r="G59" s="107"/>
      <c r="H59" s="107"/>
      <c r="I59" s="107"/>
    </row>
    <row r="60" spans="1:9" s="37" customFormat="1">
      <c r="A60" s="448"/>
      <c r="B60" s="452" t="s">
        <v>355</v>
      </c>
      <c r="C60" s="76"/>
      <c r="D60" s="76"/>
      <c r="E60" s="78"/>
      <c r="F60" s="78"/>
      <c r="G60" s="107"/>
      <c r="H60" s="107"/>
      <c r="I60" s="107"/>
    </row>
    <row r="61" spans="1:9" s="37" customFormat="1">
      <c r="A61" s="76">
        <v>1</v>
      </c>
      <c r="B61" s="452"/>
      <c r="C61" s="76" t="s">
        <v>1</v>
      </c>
      <c r="D61" s="76"/>
      <c r="E61" s="78"/>
      <c r="F61" s="78"/>
      <c r="G61" s="78"/>
      <c r="H61" s="78">
        <f t="shared" ref="H61:I63" si="8">F61-D61</f>
        <v>0</v>
      </c>
      <c r="I61" s="78">
        <f t="shared" si="8"/>
        <v>0</v>
      </c>
    </row>
    <row r="62" spans="1:9" s="37" customFormat="1">
      <c r="A62" s="76">
        <v>2</v>
      </c>
      <c r="B62" s="453"/>
      <c r="C62" s="76" t="s">
        <v>1</v>
      </c>
      <c r="D62" s="76"/>
      <c r="E62" s="78"/>
      <c r="F62" s="78"/>
      <c r="G62" s="78"/>
      <c r="H62" s="78">
        <f t="shared" si="8"/>
        <v>0</v>
      </c>
      <c r="I62" s="78">
        <f t="shared" si="8"/>
        <v>0</v>
      </c>
    </row>
    <row r="63" spans="1:9" s="37" customFormat="1">
      <c r="A63" s="76">
        <v>3</v>
      </c>
      <c r="B63" s="453"/>
      <c r="C63" s="76" t="s">
        <v>1</v>
      </c>
      <c r="D63" s="76"/>
      <c r="E63" s="78"/>
      <c r="F63" s="78"/>
      <c r="G63" s="78"/>
      <c r="H63" s="78">
        <f t="shared" si="8"/>
        <v>0</v>
      </c>
      <c r="I63" s="78">
        <f t="shared" si="8"/>
        <v>0</v>
      </c>
    </row>
    <row r="66" spans="1:6" ht="26.25" customHeight="1">
      <c r="A66" s="160" t="s">
        <v>7</v>
      </c>
      <c r="B66" s="675" t="s">
        <v>383</v>
      </c>
      <c r="C66" s="675"/>
      <c r="D66" s="675"/>
      <c r="E66" s="675"/>
      <c r="F66" s="462"/>
    </row>
  </sheetData>
  <mergeCells count="5">
    <mergeCell ref="G2:I2"/>
    <mergeCell ref="B66:E66"/>
    <mergeCell ref="D7:E7"/>
    <mergeCell ref="F7:G7"/>
    <mergeCell ref="H7:I7"/>
  </mergeCells>
  <phoneticPr fontId="2" type="noConversion"/>
  <pageMargins left="0.75" right="0.25" top="0.23" bottom="0.28999999999999998" header="0.21" footer="0.19"/>
  <pageSetup paperSize="9" scale="8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AJ47"/>
  <sheetViews>
    <sheetView workbookViewId="0">
      <selection activeCell="G14" sqref="G14"/>
    </sheetView>
  </sheetViews>
  <sheetFormatPr defaultRowHeight="13.5"/>
  <cols>
    <col min="1" max="1" width="3.5703125" style="29" customWidth="1"/>
    <col min="2" max="2" width="25.28515625" style="29" customWidth="1"/>
    <col min="3" max="6" width="12.5703125" style="29" customWidth="1"/>
    <col min="7" max="7" width="12.5703125" style="18" customWidth="1"/>
    <col min="8" max="9" width="12.5703125" style="29" customWidth="1"/>
    <col min="10" max="10" width="12.5703125" style="318" customWidth="1"/>
    <col min="11" max="12" width="12.5703125" style="279" customWidth="1"/>
    <col min="13" max="13" width="14.5703125" style="29" customWidth="1"/>
    <col min="14" max="16" width="13.85546875" style="29" customWidth="1"/>
    <col min="17" max="17" width="11.7109375" style="29" customWidth="1"/>
    <col min="18" max="18" width="9.42578125" style="29" customWidth="1"/>
    <col min="19" max="19" width="11.42578125" style="29" bestFit="1" customWidth="1"/>
    <col min="20" max="20" width="12.5703125" style="318" customWidth="1"/>
    <col min="21" max="22" width="13.42578125" style="279" customWidth="1"/>
    <col min="23" max="23" width="14.140625" style="29" customWidth="1"/>
    <col min="24" max="24" width="13" style="29" customWidth="1"/>
    <col min="25" max="25" width="12.5703125" style="85" customWidth="1"/>
    <col min="26" max="26" width="11.42578125" style="85" customWidth="1"/>
    <col min="27" max="27" width="10.85546875" style="29" customWidth="1"/>
    <col min="28" max="31" width="12.85546875" style="29" customWidth="1"/>
    <col min="32" max="36" width="15.140625" style="245" customWidth="1"/>
    <col min="37" max="16384" width="9.140625" style="245"/>
  </cols>
  <sheetData>
    <row r="1" spans="1:36" s="29" customFormat="1" ht="26.25" customHeight="1">
      <c r="A1" s="28"/>
      <c r="B1" s="171" t="s">
        <v>183</v>
      </c>
      <c r="C1" s="171"/>
      <c r="D1" s="171"/>
      <c r="E1" s="171"/>
      <c r="F1" s="171"/>
      <c r="G1" s="171"/>
      <c r="H1" s="171"/>
      <c r="I1" s="171"/>
      <c r="J1" s="329"/>
      <c r="K1" s="312"/>
      <c r="L1" s="312"/>
      <c r="M1" s="130" t="s">
        <v>212</v>
      </c>
      <c r="R1" s="3"/>
      <c r="S1" s="131"/>
      <c r="T1" s="329"/>
      <c r="U1" s="280"/>
      <c r="V1" s="279"/>
      <c r="W1" s="131"/>
      <c r="X1" s="3"/>
      <c r="Y1" s="131"/>
      <c r="Z1" s="131"/>
      <c r="AA1" s="131"/>
      <c r="AB1" s="28"/>
      <c r="AC1" s="130"/>
      <c r="AE1" s="131"/>
    </row>
    <row r="2" spans="1:36" s="29" customFormat="1" ht="22.7" customHeight="1" thickBot="1">
      <c r="A2" s="28"/>
      <c r="B2" s="21"/>
      <c r="C2" s="21"/>
      <c r="D2" s="21"/>
      <c r="E2" s="21"/>
      <c r="F2" s="21"/>
      <c r="G2" s="21"/>
      <c r="H2" s="21"/>
      <c r="I2" s="21"/>
      <c r="J2" s="330"/>
      <c r="L2" s="145"/>
      <c r="M2" s="340" t="s">
        <v>27</v>
      </c>
      <c r="N2" s="6"/>
      <c r="O2" s="6"/>
      <c r="P2" s="6"/>
      <c r="Q2" s="9"/>
      <c r="R2" s="148"/>
      <c r="S2" s="9"/>
      <c r="T2" s="330"/>
      <c r="U2" s="306"/>
      <c r="V2" s="307"/>
      <c r="W2" s="173"/>
      <c r="X2" s="148"/>
      <c r="Y2" s="9"/>
      <c r="Z2" s="9"/>
      <c r="AA2" s="148"/>
      <c r="AB2" s="145"/>
      <c r="AC2" s="145"/>
      <c r="AD2" s="145"/>
      <c r="AE2" s="145"/>
    </row>
    <row r="3" spans="1:36" s="150" customFormat="1">
      <c r="A3" s="28"/>
      <c r="B3" s="341" t="s">
        <v>28</v>
      </c>
      <c r="C3" s="149"/>
      <c r="D3" s="149"/>
      <c r="E3" s="149"/>
      <c r="F3" s="149"/>
      <c r="G3" s="149"/>
      <c r="H3" s="149"/>
      <c r="I3" s="149"/>
      <c r="J3" s="328"/>
      <c r="K3" s="279"/>
      <c r="L3" s="279"/>
      <c r="N3" s="149"/>
      <c r="O3" s="149"/>
      <c r="P3" s="149"/>
      <c r="Q3" s="29"/>
      <c r="R3" s="29"/>
      <c r="S3" s="29"/>
      <c r="T3" s="328"/>
      <c r="U3" s="289"/>
      <c r="V3" s="308"/>
      <c r="X3" s="29"/>
      <c r="Y3" s="29"/>
      <c r="Z3" s="29"/>
      <c r="AB3" s="29"/>
      <c r="AD3" s="32"/>
    </row>
    <row r="4" spans="1:36" s="150" customFormat="1" ht="22.7" customHeight="1">
      <c r="A4" s="28"/>
      <c r="B4" s="149"/>
      <c r="C4" s="149"/>
      <c r="D4" s="149"/>
      <c r="E4" s="149"/>
      <c r="F4" s="149"/>
      <c r="G4" s="149"/>
      <c r="H4" s="149"/>
      <c r="I4" s="149"/>
      <c r="J4" s="328"/>
      <c r="K4" s="279"/>
      <c r="L4" s="279"/>
      <c r="M4" s="38" t="s">
        <v>181</v>
      </c>
      <c r="N4" s="149"/>
      <c r="O4" s="149"/>
      <c r="P4" s="149"/>
      <c r="Q4" s="29"/>
      <c r="R4" s="29"/>
      <c r="S4" s="29"/>
      <c r="T4" s="328"/>
      <c r="U4" s="289"/>
      <c r="V4" s="308"/>
      <c r="X4" s="29"/>
      <c r="Y4" s="29"/>
      <c r="Z4" s="29"/>
      <c r="AB4" s="29"/>
      <c r="AC4" s="38"/>
      <c r="AD4" s="32"/>
    </row>
    <row r="5" spans="1:36" ht="12.75" customHeight="1">
      <c r="A5" s="193"/>
      <c r="B5" s="194"/>
      <c r="C5" s="736" t="s">
        <v>386</v>
      </c>
      <c r="D5" s="737"/>
      <c r="E5" s="737"/>
      <c r="F5" s="737"/>
      <c r="G5" s="737"/>
      <c r="H5" s="737"/>
      <c r="I5" s="737"/>
      <c r="J5" s="737"/>
      <c r="K5" s="737"/>
      <c r="L5" s="737"/>
      <c r="M5" s="737"/>
      <c r="N5" s="738"/>
      <c r="O5" s="732" t="s">
        <v>352</v>
      </c>
      <c r="P5" s="722"/>
      <c r="Q5" s="722"/>
      <c r="R5" s="722"/>
      <c r="S5" s="722"/>
      <c r="T5" s="722"/>
      <c r="U5" s="722"/>
      <c r="V5" s="722"/>
      <c r="W5" s="722"/>
      <c r="X5" s="723"/>
      <c r="Y5" s="732" t="s">
        <v>182</v>
      </c>
      <c r="Z5" s="722"/>
      <c r="AA5" s="722"/>
      <c r="AB5" s="723"/>
      <c r="AC5" s="732" t="s">
        <v>354</v>
      </c>
      <c r="AD5" s="733"/>
      <c r="AE5" s="733"/>
      <c r="AF5" s="740"/>
      <c r="AG5" s="732" t="s">
        <v>387</v>
      </c>
      <c r="AH5" s="733"/>
      <c r="AI5" s="733"/>
      <c r="AJ5" s="295"/>
    </row>
    <row r="6" spans="1:36" ht="21.75" customHeight="1">
      <c r="A6" s="197"/>
      <c r="B6" s="197"/>
      <c r="C6" s="197"/>
      <c r="D6" s="197"/>
      <c r="E6" s="197"/>
      <c r="F6" s="197"/>
      <c r="G6" s="197"/>
      <c r="H6" s="197"/>
      <c r="I6" s="197"/>
      <c r="J6" s="331"/>
      <c r="K6" s="309"/>
      <c r="L6" s="309"/>
      <c r="M6" s="197"/>
      <c r="N6" s="197"/>
      <c r="O6" s="197"/>
      <c r="P6" s="197"/>
      <c r="Q6" s="197"/>
      <c r="R6" s="197"/>
      <c r="S6" s="197"/>
      <c r="T6" s="331"/>
      <c r="U6" s="309"/>
      <c r="V6" s="309"/>
      <c r="W6" s="197"/>
      <c r="X6" s="197"/>
      <c r="Y6" s="197"/>
      <c r="Z6" s="198"/>
      <c r="AA6" s="734" t="s">
        <v>250</v>
      </c>
      <c r="AB6" s="252"/>
      <c r="AC6" s="197"/>
      <c r="AD6" s="198"/>
      <c r="AE6" s="734" t="s">
        <v>250</v>
      </c>
      <c r="AF6" s="252"/>
      <c r="AG6" s="197"/>
      <c r="AH6" s="198"/>
      <c r="AI6" s="734" t="s">
        <v>250</v>
      </c>
      <c r="AJ6" s="252"/>
    </row>
    <row r="7" spans="1:36" ht="89.25">
      <c r="A7" s="178" t="s">
        <v>113</v>
      </c>
      <c r="B7" s="61" t="s">
        <v>210</v>
      </c>
      <c r="C7" s="61" t="s">
        <v>179</v>
      </c>
      <c r="D7" s="61" t="s">
        <v>185</v>
      </c>
      <c r="E7" s="61" t="s">
        <v>244</v>
      </c>
      <c r="F7" s="61" t="s">
        <v>248</v>
      </c>
      <c r="G7" s="61" t="s">
        <v>403</v>
      </c>
      <c r="H7" s="61" t="s">
        <v>237</v>
      </c>
      <c r="I7" s="233" t="s">
        <v>396</v>
      </c>
      <c r="J7" s="458" t="s">
        <v>271</v>
      </c>
      <c r="K7" s="281" t="s">
        <v>404</v>
      </c>
      <c r="L7" s="281" t="s">
        <v>299</v>
      </c>
      <c r="M7" s="201" t="s">
        <v>250</v>
      </c>
      <c r="N7" s="201" t="s">
        <v>265</v>
      </c>
      <c r="O7" s="61" t="s">
        <v>179</v>
      </c>
      <c r="P7" s="61" t="s">
        <v>248</v>
      </c>
      <c r="Q7" s="61" t="s">
        <v>405</v>
      </c>
      <c r="R7" s="61" t="s">
        <v>237</v>
      </c>
      <c r="S7" s="233" t="s">
        <v>406</v>
      </c>
      <c r="T7" s="458" t="s">
        <v>271</v>
      </c>
      <c r="U7" s="281" t="s">
        <v>249</v>
      </c>
      <c r="V7" s="281" t="s">
        <v>245</v>
      </c>
      <c r="W7" s="201" t="s">
        <v>250</v>
      </c>
      <c r="X7" s="201" t="s">
        <v>211</v>
      </c>
      <c r="Y7" s="201" t="s">
        <v>179</v>
      </c>
      <c r="Z7" s="244" t="s">
        <v>247</v>
      </c>
      <c r="AA7" s="739"/>
      <c r="AB7" s="201" t="s">
        <v>211</v>
      </c>
      <c r="AC7" s="201" t="s">
        <v>179</v>
      </c>
      <c r="AD7" s="244" t="s">
        <v>205</v>
      </c>
      <c r="AE7" s="735"/>
      <c r="AF7" s="201" t="s">
        <v>211</v>
      </c>
      <c r="AG7" s="201" t="s">
        <v>179</v>
      </c>
      <c r="AH7" s="244" t="s">
        <v>205</v>
      </c>
      <c r="AI7" s="735"/>
      <c r="AJ7" s="201" t="s">
        <v>211</v>
      </c>
    </row>
    <row r="8" spans="1:36">
      <c r="A8" s="120">
        <v>1</v>
      </c>
      <c r="B8" s="178">
        <v>2</v>
      </c>
      <c r="C8" s="178">
        <v>3</v>
      </c>
      <c r="D8" s="120">
        <v>4</v>
      </c>
      <c r="E8" s="178">
        <v>5</v>
      </c>
      <c r="F8" s="178">
        <v>6</v>
      </c>
      <c r="G8" s="120">
        <v>7</v>
      </c>
      <c r="H8" s="178">
        <v>8</v>
      </c>
      <c r="I8" s="178">
        <v>9</v>
      </c>
      <c r="J8" s="321">
        <v>10</v>
      </c>
      <c r="K8" s="178">
        <v>11</v>
      </c>
      <c r="L8" s="178">
        <v>12</v>
      </c>
      <c r="M8" s="120">
        <v>13</v>
      </c>
      <c r="N8" s="178">
        <v>14</v>
      </c>
      <c r="O8" s="178">
        <v>15</v>
      </c>
      <c r="P8" s="120">
        <v>16</v>
      </c>
      <c r="Q8" s="178">
        <v>17</v>
      </c>
      <c r="R8" s="178">
        <v>18</v>
      </c>
      <c r="S8" s="120">
        <v>19</v>
      </c>
      <c r="T8" s="336">
        <v>20</v>
      </c>
      <c r="U8" s="178">
        <v>21</v>
      </c>
      <c r="V8" s="120">
        <v>22</v>
      </c>
      <c r="W8" s="178">
        <v>23</v>
      </c>
      <c r="X8" s="178">
        <v>24</v>
      </c>
      <c r="Y8" s="120">
        <v>25</v>
      </c>
      <c r="Z8" s="178">
        <v>26</v>
      </c>
      <c r="AA8" s="178">
        <v>27</v>
      </c>
      <c r="AB8" s="120">
        <v>28</v>
      </c>
      <c r="AC8" s="178">
        <v>29</v>
      </c>
      <c r="AD8" s="178">
        <v>30</v>
      </c>
      <c r="AE8" s="120">
        <v>31</v>
      </c>
      <c r="AF8" s="178">
        <v>32</v>
      </c>
      <c r="AG8" s="178">
        <v>33</v>
      </c>
      <c r="AH8" s="120">
        <v>34</v>
      </c>
      <c r="AI8" s="178">
        <v>35</v>
      </c>
      <c r="AJ8" s="178">
        <v>36</v>
      </c>
    </row>
    <row r="9" spans="1:36" ht="42.75">
      <c r="A9" s="99"/>
      <c r="B9" s="26" t="s">
        <v>220</v>
      </c>
      <c r="C9" s="26"/>
      <c r="D9" s="26"/>
      <c r="E9" s="26"/>
      <c r="F9" s="26"/>
      <c r="G9" s="16"/>
      <c r="H9" s="26"/>
      <c r="I9" s="26"/>
      <c r="J9" s="332"/>
      <c r="K9" s="313"/>
      <c r="L9" s="313"/>
      <c r="M9" s="26"/>
      <c r="N9" s="26"/>
      <c r="O9" s="203"/>
      <c r="P9" s="203"/>
      <c r="Q9" s="203"/>
      <c r="R9" s="203"/>
      <c r="S9" s="204"/>
      <c r="T9" s="332"/>
      <c r="U9" s="310"/>
      <c r="V9" s="310"/>
      <c r="W9" s="179"/>
      <c r="X9" s="179"/>
      <c r="Y9" s="204"/>
      <c r="Z9" s="204"/>
      <c r="AA9" s="204"/>
      <c r="AB9" s="179"/>
      <c r="AC9" s="204"/>
      <c r="AD9" s="204"/>
      <c r="AE9" s="204"/>
      <c r="AF9" s="179"/>
      <c r="AG9" s="204"/>
      <c r="AH9" s="204"/>
      <c r="AI9" s="204"/>
      <c r="AJ9" s="179"/>
    </row>
    <row r="10" spans="1:36" ht="14.25">
      <c r="A10" s="99"/>
      <c r="B10" s="153" t="s">
        <v>125</v>
      </c>
      <c r="C10" s="153"/>
      <c r="D10" s="153"/>
      <c r="E10" s="153"/>
      <c r="F10" s="153"/>
      <c r="G10" s="248"/>
      <c r="H10" s="153"/>
      <c r="I10" s="153"/>
      <c r="J10" s="333"/>
      <c r="K10" s="292"/>
      <c r="L10" s="292"/>
      <c r="M10" s="153"/>
      <c r="N10" s="153"/>
      <c r="O10" s="203"/>
      <c r="P10" s="203"/>
      <c r="Q10" s="203"/>
      <c r="R10" s="203"/>
      <c r="S10" s="179"/>
      <c r="T10" s="333"/>
      <c r="U10" s="291"/>
      <c r="V10" s="291"/>
      <c r="W10" s="179"/>
      <c r="X10" s="179"/>
      <c r="Y10" s="179"/>
      <c r="Z10" s="179"/>
      <c r="AA10" s="203"/>
      <c r="AB10" s="179"/>
      <c r="AC10" s="179"/>
      <c r="AD10" s="179"/>
      <c r="AE10" s="203"/>
      <c r="AF10" s="179"/>
      <c r="AG10" s="179"/>
      <c r="AH10" s="179"/>
      <c r="AI10" s="203"/>
      <c r="AJ10" s="179"/>
    </row>
    <row r="11" spans="1:36" ht="18.75" customHeight="1">
      <c r="A11" s="120"/>
      <c r="B11" s="180" t="s">
        <v>388</v>
      </c>
      <c r="C11" s="243"/>
      <c r="D11" s="243"/>
      <c r="E11" s="243"/>
      <c r="F11" s="243"/>
      <c r="G11" s="249"/>
      <c r="H11" s="243"/>
      <c r="I11" s="243"/>
      <c r="J11" s="334"/>
      <c r="K11" s="314"/>
      <c r="L11" s="314"/>
      <c r="M11" s="243"/>
      <c r="N11" s="243"/>
      <c r="O11" s="178"/>
      <c r="P11" s="178"/>
      <c r="Q11" s="178"/>
      <c r="R11" s="178"/>
      <c r="S11" s="178"/>
      <c r="T11" s="334"/>
      <c r="U11" s="282"/>
      <c r="V11" s="282"/>
      <c r="W11" s="178"/>
      <c r="X11" s="178"/>
      <c r="Y11" s="120"/>
      <c r="Z11" s="178"/>
      <c r="AA11" s="178"/>
      <c r="AB11" s="178"/>
      <c r="AC11" s="120"/>
      <c r="AD11" s="178"/>
      <c r="AE11" s="178"/>
      <c r="AF11" s="178"/>
      <c r="AG11" s="120"/>
      <c r="AH11" s="178"/>
      <c r="AI11" s="178"/>
      <c r="AJ11" s="178"/>
    </row>
    <row r="12" spans="1:36" ht="14.25">
      <c r="A12" s="99"/>
      <c r="B12" s="153" t="s">
        <v>176</v>
      </c>
      <c r="C12" s="153"/>
      <c r="D12" s="153"/>
      <c r="E12" s="153"/>
      <c r="F12" s="153"/>
      <c r="G12" s="248"/>
      <c r="H12" s="153"/>
      <c r="I12" s="153"/>
      <c r="J12" s="333"/>
      <c r="K12" s="292"/>
      <c r="L12" s="292"/>
      <c r="M12" s="153"/>
      <c r="N12" s="153"/>
      <c r="O12" s="99"/>
      <c r="P12" s="99"/>
      <c r="Q12" s="99"/>
      <c r="R12" s="99"/>
      <c r="S12" s="99"/>
      <c r="T12" s="333"/>
      <c r="U12" s="283"/>
      <c r="V12" s="283"/>
      <c r="W12" s="99"/>
      <c r="X12" s="203"/>
      <c r="Y12" s="179"/>
      <c r="Z12" s="203"/>
      <c r="AA12" s="203"/>
      <c r="AB12" s="179"/>
      <c r="AC12" s="179"/>
      <c r="AD12" s="203"/>
      <c r="AE12" s="203"/>
      <c r="AF12" s="179"/>
      <c r="AG12" s="179"/>
      <c r="AH12" s="203"/>
      <c r="AI12" s="203"/>
      <c r="AJ12" s="179"/>
    </row>
    <row r="13" spans="1:36" ht="14.25">
      <c r="A13" s="120">
        <v>1</v>
      </c>
      <c r="B13" s="178"/>
      <c r="C13" s="178"/>
      <c r="D13" s="178"/>
      <c r="E13" s="178"/>
      <c r="F13" s="178"/>
      <c r="G13" s="250"/>
      <c r="H13" s="178"/>
      <c r="I13" s="178"/>
      <c r="J13" s="322"/>
      <c r="K13" s="282"/>
      <c r="L13" s="282"/>
      <c r="M13" s="178"/>
      <c r="N13" s="205">
        <f>I13+M13</f>
        <v>0</v>
      </c>
      <c r="O13" s="27"/>
      <c r="P13" s="27"/>
      <c r="Q13" s="27"/>
      <c r="R13" s="27"/>
      <c r="S13" s="27"/>
      <c r="T13" s="322"/>
      <c r="U13" s="284"/>
      <c r="V13" s="284"/>
      <c r="W13" s="200"/>
      <c r="X13" s="205">
        <f>S13+W13</f>
        <v>0</v>
      </c>
      <c r="Y13" s="205">
        <f>C13-O13</f>
        <v>0</v>
      </c>
      <c r="Z13" s="205">
        <f>I13-S13</f>
        <v>0</v>
      </c>
      <c r="AA13" s="205">
        <f>M13-W13</f>
        <v>0</v>
      </c>
      <c r="AB13" s="205">
        <f>Z13+AA13</f>
        <v>0</v>
      </c>
      <c r="AC13" s="183"/>
      <c r="AD13" s="203"/>
      <c r="AE13" s="203"/>
      <c r="AF13" s="205">
        <f>AD13+AE13</f>
        <v>0</v>
      </c>
      <c r="AG13" s="183"/>
      <c r="AH13" s="203"/>
      <c r="AI13" s="203"/>
      <c r="AJ13" s="205">
        <f>AH13+AI13</f>
        <v>0</v>
      </c>
    </row>
    <row r="14" spans="1:36" ht="14.25">
      <c r="A14" s="120">
        <v>2</v>
      </c>
      <c r="B14" s="178"/>
      <c r="C14" s="178"/>
      <c r="D14" s="178"/>
      <c r="E14" s="178"/>
      <c r="F14" s="178"/>
      <c r="G14" s="250"/>
      <c r="H14" s="178"/>
      <c r="I14" s="178"/>
      <c r="J14" s="322"/>
      <c r="K14" s="282"/>
      <c r="L14" s="282"/>
      <c r="M14" s="178"/>
      <c r="N14" s="205">
        <f>I14+M14</f>
        <v>0</v>
      </c>
      <c r="O14" s="27"/>
      <c r="P14" s="27"/>
      <c r="Q14" s="27"/>
      <c r="R14" s="27"/>
      <c r="S14" s="27"/>
      <c r="T14" s="322"/>
      <c r="U14" s="284"/>
      <c r="V14" s="284"/>
      <c r="W14" s="200"/>
      <c r="X14" s="205">
        <f>S14+W14</f>
        <v>0</v>
      </c>
      <c r="Y14" s="205">
        <f>C14-O14</f>
        <v>0</v>
      </c>
      <c r="Z14" s="205">
        <f>I14-S14</f>
        <v>0</v>
      </c>
      <c r="AA14" s="205">
        <f>M14-W14</f>
        <v>0</v>
      </c>
      <c r="AB14" s="205">
        <f>Z14+AA14</f>
        <v>0</v>
      </c>
      <c r="AC14" s="183"/>
      <c r="AD14" s="203"/>
      <c r="AE14" s="203"/>
      <c r="AF14" s="205">
        <f>AD14+AE14</f>
        <v>0</v>
      </c>
      <c r="AG14" s="183"/>
      <c r="AH14" s="203"/>
      <c r="AI14" s="203"/>
      <c r="AJ14" s="205">
        <f>AH14+AI14</f>
        <v>0</v>
      </c>
    </row>
    <row r="15" spans="1:36" ht="14.25">
      <c r="A15" s="120">
        <v>3</v>
      </c>
      <c r="B15" s="178"/>
      <c r="C15" s="178"/>
      <c r="D15" s="178"/>
      <c r="E15" s="178"/>
      <c r="F15" s="178"/>
      <c r="G15" s="250"/>
      <c r="H15" s="178"/>
      <c r="I15" s="178"/>
      <c r="J15" s="322"/>
      <c r="K15" s="282"/>
      <c r="L15" s="282"/>
      <c r="M15" s="178"/>
      <c r="N15" s="205">
        <f>I15+M15</f>
        <v>0</v>
      </c>
      <c r="O15" s="99"/>
      <c r="P15" s="99"/>
      <c r="Q15" s="99"/>
      <c r="R15" s="99"/>
      <c r="S15" s="99"/>
      <c r="T15" s="322"/>
      <c r="U15" s="283"/>
      <c r="V15" s="283"/>
      <c r="W15" s="200"/>
      <c r="X15" s="205">
        <f>S15+W15</f>
        <v>0</v>
      </c>
      <c r="Y15" s="205">
        <f>C15-O15</f>
        <v>0</v>
      </c>
      <c r="Z15" s="205">
        <f>I15-S15</f>
        <v>0</v>
      </c>
      <c r="AA15" s="205">
        <f>M15-W15</f>
        <v>0</v>
      </c>
      <c r="AB15" s="205">
        <f>Z15+AA15</f>
        <v>0</v>
      </c>
      <c r="AC15" s="183"/>
      <c r="AD15" s="203"/>
      <c r="AE15" s="203"/>
      <c r="AF15" s="205">
        <f>AD15+AE15</f>
        <v>0</v>
      </c>
      <c r="AG15" s="183"/>
      <c r="AH15" s="203"/>
      <c r="AI15" s="203"/>
      <c r="AJ15" s="205">
        <f>AH15+AI15</f>
        <v>0</v>
      </c>
    </row>
    <row r="16" spans="1:36" s="246" customFormat="1">
      <c r="A16" s="203"/>
      <c r="B16" s="186" t="s">
        <v>221</v>
      </c>
      <c r="C16" s="205">
        <f>SUM(C13:C15)</f>
        <v>0</v>
      </c>
      <c r="D16" s="205" t="s">
        <v>1</v>
      </c>
      <c r="E16" s="205" t="s">
        <v>1</v>
      </c>
      <c r="F16" s="205" t="s">
        <v>1</v>
      </c>
      <c r="G16" s="205" t="s">
        <v>1</v>
      </c>
      <c r="H16" s="205" t="s">
        <v>1</v>
      </c>
      <c r="I16" s="205">
        <f t="shared" ref="I16:O16" si="0">SUM(I13:I15)</f>
        <v>0</v>
      </c>
      <c r="J16" s="325">
        <f t="shared" si="0"/>
        <v>0</v>
      </c>
      <c r="K16" s="285">
        <f t="shared" si="0"/>
        <v>0</v>
      </c>
      <c r="L16" s="285">
        <f t="shared" si="0"/>
        <v>0</v>
      </c>
      <c r="M16" s="205">
        <f t="shared" si="0"/>
        <v>0</v>
      </c>
      <c r="N16" s="205">
        <f t="shared" si="0"/>
        <v>0</v>
      </c>
      <c r="O16" s="205">
        <f t="shared" si="0"/>
        <v>0</v>
      </c>
      <c r="P16" s="205" t="s">
        <v>1</v>
      </c>
      <c r="Q16" s="205" t="s">
        <v>1</v>
      </c>
      <c r="R16" s="205" t="s">
        <v>1</v>
      </c>
      <c r="S16" s="205">
        <f t="shared" ref="S16:AJ16" si="1">SUM(S13:S15)</f>
        <v>0</v>
      </c>
      <c r="T16" s="325">
        <f t="shared" si="1"/>
        <v>0</v>
      </c>
      <c r="U16" s="285">
        <f t="shared" si="1"/>
        <v>0</v>
      </c>
      <c r="V16" s="285">
        <f t="shared" si="1"/>
        <v>0</v>
      </c>
      <c r="W16" s="205">
        <f t="shared" si="1"/>
        <v>0</v>
      </c>
      <c r="X16" s="205">
        <f t="shared" si="1"/>
        <v>0</v>
      </c>
      <c r="Y16" s="205">
        <f t="shared" si="1"/>
        <v>0</v>
      </c>
      <c r="Z16" s="205">
        <f t="shared" si="1"/>
        <v>0</v>
      </c>
      <c r="AA16" s="205">
        <f t="shared" si="1"/>
        <v>0</v>
      </c>
      <c r="AB16" s="205">
        <f t="shared" si="1"/>
        <v>0</v>
      </c>
      <c r="AC16" s="205">
        <f t="shared" si="1"/>
        <v>0</v>
      </c>
      <c r="AD16" s="205">
        <f t="shared" si="1"/>
        <v>0</v>
      </c>
      <c r="AE16" s="205">
        <f t="shared" si="1"/>
        <v>0</v>
      </c>
      <c r="AF16" s="205">
        <f t="shared" si="1"/>
        <v>0</v>
      </c>
      <c r="AG16" s="205">
        <f t="shared" si="1"/>
        <v>0</v>
      </c>
      <c r="AH16" s="205">
        <f t="shared" si="1"/>
        <v>0</v>
      </c>
      <c r="AI16" s="205">
        <f t="shared" si="1"/>
        <v>0</v>
      </c>
      <c r="AJ16" s="205">
        <f t="shared" si="1"/>
        <v>0</v>
      </c>
    </row>
    <row r="17" spans="1:36" ht="14.25">
      <c r="A17" s="99"/>
      <c r="B17" s="153"/>
      <c r="C17" s="153"/>
      <c r="D17" s="153"/>
      <c r="E17" s="153"/>
      <c r="F17" s="153"/>
      <c r="G17" s="248"/>
      <c r="H17" s="153"/>
      <c r="I17" s="153"/>
      <c r="J17" s="333"/>
      <c r="K17" s="292"/>
      <c r="L17" s="292"/>
      <c r="M17" s="153"/>
      <c r="N17" s="153"/>
      <c r="O17" s="203"/>
      <c r="P17" s="203"/>
      <c r="Q17" s="203"/>
      <c r="R17" s="203"/>
      <c r="S17" s="179"/>
      <c r="T17" s="333"/>
      <c r="U17" s="291"/>
      <c r="V17" s="291"/>
      <c r="W17" s="179"/>
      <c r="X17" s="179"/>
      <c r="Y17" s="179"/>
      <c r="Z17" s="179"/>
      <c r="AA17" s="203"/>
      <c r="AB17" s="179"/>
      <c r="AC17" s="179"/>
      <c r="AD17" s="179"/>
      <c r="AE17" s="203"/>
      <c r="AF17" s="179"/>
      <c r="AG17" s="179"/>
      <c r="AH17" s="179"/>
      <c r="AI17" s="203"/>
      <c r="AJ17" s="179"/>
    </row>
    <row r="18" spans="1:36" ht="14.25">
      <c r="A18" s="99"/>
      <c r="B18" s="153"/>
      <c r="C18" s="153"/>
      <c r="D18" s="153"/>
      <c r="E18" s="153"/>
      <c r="F18" s="153"/>
      <c r="G18" s="248"/>
      <c r="H18" s="153"/>
      <c r="I18" s="153"/>
      <c r="J18" s="333"/>
      <c r="K18" s="292"/>
      <c r="L18" s="292"/>
      <c r="M18" s="153"/>
      <c r="N18" s="153"/>
      <c r="O18" s="203"/>
      <c r="P18" s="203"/>
      <c r="Q18" s="203"/>
      <c r="R18" s="203"/>
      <c r="S18" s="179"/>
      <c r="T18" s="333"/>
      <c r="U18" s="291"/>
      <c r="V18" s="291"/>
      <c r="W18" s="179"/>
      <c r="X18" s="179"/>
      <c r="Y18" s="179"/>
      <c r="Z18" s="179"/>
      <c r="AA18" s="203"/>
      <c r="AB18" s="179"/>
      <c r="AC18" s="179"/>
      <c r="AD18" s="179"/>
      <c r="AE18" s="203"/>
      <c r="AF18" s="179"/>
      <c r="AG18" s="179"/>
      <c r="AH18" s="179"/>
      <c r="AI18" s="203"/>
      <c r="AJ18" s="179"/>
    </row>
    <row r="19" spans="1:36" s="29" customFormat="1" ht="14.25">
      <c r="A19" s="168"/>
      <c r="B19" s="153" t="s">
        <v>191</v>
      </c>
      <c r="C19" s="153"/>
      <c r="D19" s="153"/>
      <c r="E19" s="153"/>
      <c r="F19" s="153"/>
      <c r="G19" s="248"/>
      <c r="H19" s="153"/>
      <c r="I19" s="153"/>
      <c r="J19" s="333"/>
      <c r="K19" s="292"/>
      <c r="L19" s="292"/>
      <c r="M19" s="153"/>
      <c r="N19" s="153"/>
      <c r="O19" s="181"/>
      <c r="P19" s="181"/>
      <c r="Q19" s="181"/>
      <c r="R19" s="181"/>
      <c r="S19" s="153"/>
      <c r="T19" s="333"/>
      <c r="U19" s="292"/>
      <c r="V19" s="292"/>
      <c r="W19" s="153"/>
      <c r="X19" s="183"/>
      <c r="Y19" s="153"/>
      <c r="Z19" s="153"/>
      <c r="AA19" s="153"/>
      <c r="AB19" s="183"/>
      <c r="AC19" s="153"/>
      <c r="AD19" s="153"/>
      <c r="AE19" s="153"/>
      <c r="AF19" s="183"/>
      <c r="AG19" s="153"/>
      <c r="AH19" s="153"/>
      <c r="AI19" s="153"/>
      <c r="AJ19" s="183"/>
    </row>
    <row r="20" spans="1:36" s="29" customFormat="1" ht="14.25">
      <c r="A20" s="168"/>
      <c r="B20" s="153" t="s">
        <v>192</v>
      </c>
      <c r="C20" s="153"/>
      <c r="D20" s="153"/>
      <c r="E20" s="153"/>
      <c r="F20" s="153"/>
      <c r="G20" s="248"/>
      <c r="H20" s="153"/>
      <c r="I20" s="153"/>
      <c r="J20" s="333"/>
      <c r="K20" s="292"/>
      <c r="L20" s="292"/>
      <c r="M20" s="153"/>
      <c r="N20" s="153"/>
      <c r="O20" s="181"/>
      <c r="P20" s="181"/>
      <c r="Q20" s="181"/>
      <c r="R20" s="181"/>
      <c r="S20" s="153"/>
      <c r="T20" s="333"/>
      <c r="U20" s="292"/>
      <c r="V20" s="292"/>
      <c r="W20" s="153"/>
      <c r="X20" s="183"/>
      <c r="Y20" s="153"/>
      <c r="Z20" s="153"/>
      <c r="AA20" s="153"/>
      <c r="AB20" s="183"/>
      <c r="AC20" s="153"/>
      <c r="AD20" s="153"/>
      <c r="AE20" s="153"/>
      <c r="AF20" s="183"/>
      <c r="AG20" s="153"/>
      <c r="AH20" s="153"/>
      <c r="AI20" s="153"/>
      <c r="AJ20" s="183"/>
    </row>
    <row r="21" spans="1:36" ht="14.25">
      <c r="A21" s="99">
        <v>1</v>
      </c>
      <c r="B21" s="99"/>
      <c r="C21" s="178"/>
      <c r="D21" s="178"/>
      <c r="E21" s="178"/>
      <c r="F21" s="178"/>
      <c r="G21" s="250"/>
      <c r="H21" s="178"/>
      <c r="I21" s="178"/>
      <c r="J21" s="322"/>
      <c r="K21" s="282"/>
      <c r="L21" s="282"/>
      <c r="M21" s="178"/>
      <c r="N21" s="205">
        <f>I21+M21</f>
        <v>0</v>
      </c>
      <c r="O21" s="27"/>
      <c r="P21" s="27"/>
      <c r="Q21" s="27"/>
      <c r="R21" s="27"/>
      <c r="S21" s="27"/>
      <c r="T21" s="322"/>
      <c r="U21" s="284"/>
      <c r="V21" s="284"/>
      <c r="W21" s="200"/>
      <c r="X21" s="205">
        <f>S21+W21</f>
        <v>0</v>
      </c>
      <c r="Y21" s="205">
        <f>C21-O21</f>
        <v>0</v>
      </c>
      <c r="Z21" s="205">
        <f>I21-S21</f>
        <v>0</v>
      </c>
      <c r="AA21" s="205">
        <f>M21-W21</f>
        <v>0</v>
      </c>
      <c r="AB21" s="205">
        <f>Z21+AA21</f>
        <v>0</v>
      </c>
      <c r="AC21" s="183"/>
      <c r="AD21" s="203"/>
      <c r="AE21" s="203"/>
      <c r="AF21" s="205">
        <f>AD21+AE21</f>
        <v>0</v>
      </c>
      <c r="AG21" s="183"/>
      <c r="AH21" s="203"/>
      <c r="AI21" s="203"/>
      <c r="AJ21" s="205">
        <f>AH21+AI21</f>
        <v>0</v>
      </c>
    </row>
    <row r="22" spans="1:36" ht="14.25">
      <c r="A22" s="99">
        <v>2</v>
      </c>
      <c r="B22" s="99"/>
      <c r="C22" s="178"/>
      <c r="D22" s="178"/>
      <c r="E22" s="178"/>
      <c r="F22" s="178"/>
      <c r="G22" s="250"/>
      <c r="H22" s="178"/>
      <c r="I22" s="178"/>
      <c r="J22" s="322"/>
      <c r="K22" s="282"/>
      <c r="L22" s="282"/>
      <c r="M22" s="178"/>
      <c r="N22" s="205">
        <f>I22+M22</f>
        <v>0</v>
      </c>
      <c r="O22" s="27"/>
      <c r="P22" s="27"/>
      <c r="Q22" s="27"/>
      <c r="R22" s="27"/>
      <c r="S22" s="27"/>
      <c r="T22" s="322"/>
      <c r="U22" s="284"/>
      <c r="V22" s="284"/>
      <c r="W22" s="200"/>
      <c r="X22" s="205">
        <f>S22+W22</f>
        <v>0</v>
      </c>
      <c r="Y22" s="205">
        <f>C22-O22</f>
        <v>0</v>
      </c>
      <c r="Z22" s="205">
        <f>I22-S22</f>
        <v>0</v>
      </c>
      <c r="AA22" s="205">
        <f>M22-W22</f>
        <v>0</v>
      </c>
      <c r="AB22" s="205">
        <f>Z22+AA22</f>
        <v>0</v>
      </c>
      <c r="AC22" s="183"/>
      <c r="AD22" s="203"/>
      <c r="AE22" s="203"/>
      <c r="AF22" s="205">
        <f>AD22+AE22</f>
        <v>0</v>
      </c>
      <c r="AG22" s="183"/>
      <c r="AH22" s="203"/>
      <c r="AI22" s="203"/>
      <c r="AJ22" s="205">
        <f>AH22+AI22</f>
        <v>0</v>
      </c>
    </row>
    <row r="23" spans="1:36" ht="14.25">
      <c r="A23" s="99">
        <v>3</v>
      </c>
      <c r="B23" s="99"/>
      <c r="C23" s="178"/>
      <c r="D23" s="178"/>
      <c r="E23" s="178"/>
      <c r="F23" s="178"/>
      <c r="G23" s="250"/>
      <c r="H23" s="178"/>
      <c r="I23" s="178"/>
      <c r="J23" s="322"/>
      <c r="K23" s="282"/>
      <c r="L23" s="282"/>
      <c r="M23" s="178"/>
      <c r="N23" s="205">
        <f>I23+M23</f>
        <v>0</v>
      </c>
      <c r="O23" s="99"/>
      <c r="P23" s="99"/>
      <c r="Q23" s="99"/>
      <c r="R23" s="99"/>
      <c r="S23" s="99"/>
      <c r="T23" s="322"/>
      <c r="U23" s="283"/>
      <c r="V23" s="283"/>
      <c r="W23" s="200"/>
      <c r="X23" s="205">
        <f>S23+W23</f>
        <v>0</v>
      </c>
      <c r="Y23" s="205">
        <f>C23-O23</f>
        <v>0</v>
      </c>
      <c r="Z23" s="205">
        <f>I23-S23</f>
        <v>0</v>
      </c>
      <c r="AA23" s="205">
        <f>M23-W23</f>
        <v>0</v>
      </c>
      <c r="AB23" s="205">
        <f>Z23+AA23</f>
        <v>0</v>
      </c>
      <c r="AC23" s="183"/>
      <c r="AD23" s="203"/>
      <c r="AE23" s="203"/>
      <c r="AF23" s="205">
        <f>AD23+AE23</f>
        <v>0</v>
      </c>
      <c r="AG23" s="183"/>
      <c r="AH23" s="203"/>
      <c r="AI23" s="203"/>
      <c r="AJ23" s="205">
        <f>AH23+AI23</f>
        <v>0</v>
      </c>
    </row>
    <row r="24" spans="1:36" s="246" customFormat="1">
      <c r="A24" s="203"/>
      <c r="B24" s="186" t="s">
        <v>221</v>
      </c>
      <c r="C24" s="205">
        <f>SUM(C21:C23)</f>
        <v>0</v>
      </c>
      <c r="D24" s="205" t="s">
        <v>1</v>
      </c>
      <c r="E24" s="205" t="s">
        <v>1</v>
      </c>
      <c r="F24" s="205" t="s">
        <v>1</v>
      </c>
      <c r="G24" s="205" t="s">
        <v>1</v>
      </c>
      <c r="H24" s="205" t="s">
        <v>1</v>
      </c>
      <c r="I24" s="205">
        <f t="shared" ref="I24:O24" si="2">SUM(I21:I23)</f>
        <v>0</v>
      </c>
      <c r="J24" s="325">
        <f t="shared" si="2"/>
        <v>0</v>
      </c>
      <c r="K24" s="285">
        <f t="shared" si="2"/>
        <v>0</v>
      </c>
      <c r="L24" s="285">
        <f t="shared" si="2"/>
        <v>0</v>
      </c>
      <c r="M24" s="205">
        <f t="shared" si="2"/>
        <v>0</v>
      </c>
      <c r="N24" s="205">
        <f t="shared" si="2"/>
        <v>0</v>
      </c>
      <c r="O24" s="205">
        <f t="shared" si="2"/>
        <v>0</v>
      </c>
      <c r="P24" s="205" t="s">
        <v>1</v>
      </c>
      <c r="Q24" s="205" t="s">
        <v>1</v>
      </c>
      <c r="R24" s="205" t="s">
        <v>1</v>
      </c>
      <c r="S24" s="205">
        <f t="shared" ref="S24:AJ24" si="3">SUM(S21:S23)</f>
        <v>0</v>
      </c>
      <c r="T24" s="325">
        <f t="shared" si="3"/>
        <v>0</v>
      </c>
      <c r="U24" s="285">
        <f t="shared" si="3"/>
        <v>0</v>
      </c>
      <c r="V24" s="285">
        <f t="shared" si="3"/>
        <v>0</v>
      </c>
      <c r="W24" s="205">
        <f t="shared" si="3"/>
        <v>0</v>
      </c>
      <c r="X24" s="205">
        <f t="shared" si="3"/>
        <v>0</v>
      </c>
      <c r="Y24" s="205">
        <f t="shared" si="3"/>
        <v>0</v>
      </c>
      <c r="Z24" s="205">
        <f t="shared" si="3"/>
        <v>0</v>
      </c>
      <c r="AA24" s="205">
        <f t="shared" si="3"/>
        <v>0</v>
      </c>
      <c r="AB24" s="205">
        <f t="shared" si="3"/>
        <v>0</v>
      </c>
      <c r="AC24" s="205">
        <f t="shared" si="3"/>
        <v>0</v>
      </c>
      <c r="AD24" s="205">
        <f t="shared" si="3"/>
        <v>0</v>
      </c>
      <c r="AE24" s="205">
        <f t="shared" si="3"/>
        <v>0</v>
      </c>
      <c r="AF24" s="205">
        <f t="shared" si="3"/>
        <v>0</v>
      </c>
      <c r="AG24" s="205">
        <f t="shared" si="3"/>
        <v>0</v>
      </c>
      <c r="AH24" s="205">
        <f t="shared" si="3"/>
        <v>0</v>
      </c>
      <c r="AI24" s="205">
        <f t="shared" si="3"/>
        <v>0</v>
      </c>
      <c r="AJ24" s="205">
        <f t="shared" si="3"/>
        <v>0</v>
      </c>
    </row>
    <row r="25" spans="1:36" s="246" customFormat="1">
      <c r="A25" s="203"/>
      <c r="B25" s="186"/>
      <c r="C25" s="186"/>
      <c r="D25" s="186"/>
      <c r="E25" s="186"/>
      <c r="F25" s="186"/>
      <c r="G25" s="251"/>
      <c r="H25" s="186"/>
      <c r="I25" s="186"/>
      <c r="J25" s="335"/>
      <c r="K25" s="315"/>
      <c r="L25" s="315"/>
      <c r="M25" s="186"/>
      <c r="N25" s="186"/>
      <c r="O25" s="205"/>
      <c r="P25" s="205"/>
      <c r="Q25" s="205"/>
      <c r="R25" s="205"/>
      <c r="S25" s="205"/>
      <c r="T25" s="335"/>
      <c r="U25" s="285"/>
      <c r="V25" s="285"/>
      <c r="W25" s="205"/>
      <c r="X25" s="205"/>
      <c r="Y25" s="205"/>
      <c r="Z25" s="205"/>
      <c r="AA25" s="205"/>
      <c r="AB25" s="205"/>
      <c r="AC25" s="205"/>
      <c r="AD25" s="205"/>
      <c r="AE25" s="205"/>
      <c r="AF25" s="205"/>
      <c r="AG25" s="205"/>
      <c r="AH25" s="205"/>
      <c r="AI25" s="205"/>
      <c r="AJ25" s="205"/>
    </row>
    <row r="26" spans="1:36" s="246" customFormat="1">
      <c r="A26" s="203"/>
      <c r="B26" s="186"/>
      <c r="C26" s="186"/>
      <c r="D26" s="186"/>
      <c r="E26" s="186"/>
      <c r="F26" s="186"/>
      <c r="G26" s="251"/>
      <c r="H26" s="186"/>
      <c r="I26" s="186"/>
      <c r="J26" s="335"/>
      <c r="K26" s="315"/>
      <c r="L26" s="315"/>
      <c r="M26" s="186"/>
      <c r="N26" s="186"/>
      <c r="O26" s="205"/>
      <c r="P26" s="205"/>
      <c r="Q26" s="205"/>
      <c r="R26" s="205"/>
      <c r="S26" s="205"/>
      <c r="T26" s="335"/>
      <c r="U26" s="285"/>
      <c r="V26" s="285"/>
      <c r="W26" s="205"/>
      <c r="X26" s="205"/>
      <c r="Y26" s="205"/>
      <c r="Z26" s="205"/>
      <c r="AA26" s="205"/>
      <c r="AB26" s="205"/>
      <c r="AC26" s="205"/>
      <c r="AD26" s="205"/>
      <c r="AE26" s="205"/>
      <c r="AF26" s="205"/>
      <c r="AG26" s="205"/>
      <c r="AH26" s="205"/>
      <c r="AI26" s="205"/>
      <c r="AJ26" s="205"/>
    </row>
    <row r="27" spans="1:36" s="29" customFormat="1" ht="14.25">
      <c r="A27" s="168"/>
      <c r="B27" s="153" t="s">
        <v>191</v>
      </c>
      <c r="C27" s="153"/>
      <c r="D27" s="153"/>
      <c r="E27" s="153"/>
      <c r="F27" s="153"/>
      <c r="G27" s="248"/>
      <c r="H27" s="153"/>
      <c r="I27" s="153"/>
      <c r="J27" s="333"/>
      <c r="K27" s="292"/>
      <c r="L27" s="292"/>
      <c r="M27" s="153"/>
      <c r="N27" s="153"/>
      <c r="O27" s="181"/>
      <c r="P27" s="181"/>
      <c r="Q27" s="181"/>
      <c r="R27" s="181"/>
      <c r="S27" s="153"/>
      <c r="T27" s="333"/>
      <c r="U27" s="292"/>
      <c r="V27" s="292"/>
      <c r="W27" s="153"/>
      <c r="X27" s="183"/>
      <c r="Y27" s="153"/>
      <c r="Z27" s="153"/>
      <c r="AA27" s="153"/>
      <c r="AB27" s="183"/>
      <c r="AC27" s="153"/>
      <c r="AD27" s="153"/>
      <c r="AE27" s="153"/>
      <c r="AF27" s="183"/>
      <c r="AG27" s="153"/>
      <c r="AH27" s="153"/>
      <c r="AI27" s="153"/>
      <c r="AJ27" s="183"/>
    </row>
    <row r="28" spans="1:36" s="29" customFormat="1" ht="14.25">
      <c r="A28" s="168"/>
      <c r="B28" s="153" t="s">
        <v>192</v>
      </c>
      <c r="C28" s="153"/>
      <c r="D28" s="153"/>
      <c r="E28" s="153"/>
      <c r="F28" s="153"/>
      <c r="G28" s="248"/>
      <c r="H28" s="153"/>
      <c r="I28" s="153"/>
      <c r="J28" s="333"/>
      <c r="K28" s="292"/>
      <c r="L28" s="292"/>
      <c r="M28" s="153"/>
      <c r="N28" s="153"/>
      <c r="O28" s="181"/>
      <c r="P28" s="181"/>
      <c r="Q28" s="181"/>
      <c r="R28" s="181"/>
      <c r="S28" s="153"/>
      <c r="T28" s="333"/>
      <c r="U28" s="292"/>
      <c r="V28" s="292"/>
      <c r="W28" s="153"/>
      <c r="X28" s="183"/>
      <c r="Y28" s="153"/>
      <c r="Z28" s="153"/>
      <c r="AA28" s="153"/>
      <c r="AB28" s="183"/>
      <c r="AC28" s="153"/>
      <c r="AD28" s="153"/>
      <c r="AE28" s="153"/>
      <c r="AF28" s="183"/>
      <c r="AG28" s="153"/>
      <c r="AH28" s="153"/>
      <c r="AI28" s="153"/>
      <c r="AJ28" s="183"/>
    </row>
    <row r="29" spans="1:36" ht="14.25">
      <c r="A29" s="99">
        <v>1</v>
      </c>
      <c r="B29" s="99"/>
      <c r="C29" s="178"/>
      <c r="D29" s="178"/>
      <c r="E29" s="178"/>
      <c r="F29" s="178"/>
      <c r="G29" s="250"/>
      <c r="H29" s="178"/>
      <c r="I29" s="178"/>
      <c r="J29" s="322"/>
      <c r="K29" s="282"/>
      <c r="L29" s="282"/>
      <c r="M29" s="178"/>
      <c r="N29" s="205">
        <f>I29+M29</f>
        <v>0</v>
      </c>
      <c r="O29" s="27"/>
      <c r="P29" s="27"/>
      <c r="Q29" s="27"/>
      <c r="R29" s="27"/>
      <c r="S29" s="27"/>
      <c r="T29" s="322"/>
      <c r="U29" s="284"/>
      <c r="V29" s="284"/>
      <c r="W29" s="200"/>
      <c r="X29" s="205">
        <f>S29+W29</f>
        <v>0</v>
      </c>
      <c r="Y29" s="205">
        <f>C29-O29</f>
        <v>0</v>
      </c>
      <c r="Z29" s="205">
        <f>I29-S29</f>
        <v>0</v>
      </c>
      <c r="AA29" s="205">
        <f>M29-W29</f>
        <v>0</v>
      </c>
      <c r="AB29" s="205">
        <f>Z29+AA29</f>
        <v>0</v>
      </c>
      <c r="AC29" s="183"/>
      <c r="AD29" s="203"/>
      <c r="AE29" s="203"/>
      <c r="AF29" s="205">
        <f>AD29+AE29</f>
        <v>0</v>
      </c>
      <c r="AG29" s="183"/>
      <c r="AH29" s="203"/>
      <c r="AI29" s="203"/>
      <c r="AJ29" s="205">
        <f>AH29+AI29</f>
        <v>0</v>
      </c>
    </row>
    <row r="30" spans="1:36" ht="14.25">
      <c r="A30" s="99">
        <v>2</v>
      </c>
      <c r="B30" s="99"/>
      <c r="C30" s="178"/>
      <c r="D30" s="178"/>
      <c r="E30" s="178"/>
      <c r="F30" s="178"/>
      <c r="G30" s="250"/>
      <c r="H30" s="178"/>
      <c r="I30" s="178"/>
      <c r="J30" s="322"/>
      <c r="K30" s="282"/>
      <c r="L30" s="282"/>
      <c r="M30" s="178"/>
      <c r="N30" s="205">
        <f>I30+M30</f>
        <v>0</v>
      </c>
      <c r="O30" s="27"/>
      <c r="P30" s="27"/>
      <c r="Q30" s="27"/>
      <c r="R30" s="27"/>
      <c r="S30" s="27"/>
      <c r="T30" s="322"/>
      <c r="U30" s="284"/>
      <c r="V30" s="284"/>
      <c r="W30" s="200"/>
      <c r="X30" s="205">
        <f>S30+W30</f>
        <v>0</v>
      </c>
      <c r="Y30" s="205">
        <f>C30-O30</f>
        <v>0</v>
      </c>
      <c r="Z30" s="205">
        <f>I30-S30</f>
        <v>0</v>
      </c>
      <c r="AA30" s="205">
        <f>M30-W30</f>
        <v>0</v>
      </c>
      <c r="AB30" s="205">
        <f>Z30+AA30</f>
        <v>0</v>
      </c>
      <c r="AC30" s="183"/>
      <c r="AD30" s="203"/>
      <c r="AE30" s="203"/>
      <c r="AF30" s="205">
        <f>AD30+AE30</f>
        <v>0</v>
      </c>
      <c r="AG30" s="183"/>
      <c r="AH30" s="203"/>
      <c r="AI30" s="203"/>
      <c r="AJ30" s="205">
        <f>AH30+AI30</f>
        <v>0</v>
      </c>
    </row>
    <row r="31" spans="1:36" ht="14.25">
      <c r="A31" s="99">
        <v>3</v>
      </c>
      <c r="B31" s="99"/>
      <c r="C31" s="178"/>
      <c r="D31" s="178"/>
      <c r="E31" s="178"/>
      <c r="F31" s="178"/>
      <c r="G31" s="250"/>
      <c r="H31" s="178"/>
      <c r="I31" s="178"/>
      <c r="J31" s="322"/>
      <c r="K31" s="282"/>
      <c r="L31" s="282"/>
      <c r="M31" s="178"/>
      <c r="N31" s="205">
        <f>I31+M31</f>
        <v>0</v>
      </c>
      <c r="O31" s="99"/>
      <c r="P31" s="99"/>
      <c r="Q31" s="99"/>
      <c r="R31" s="99"/>
      <c r="S31" s="99"/>
      <c r="T31" s="322"/>
      <c r="U31" s="283"/>
      <c r="V31" s="283"/>
      <c r="W31" s="200"/>
      <c r="X31" s="205">
        <f>S31+W31</f>
        <v>0</v>
      </c>
      <c r="Y31" s="205">
        <f>C31-O31</f>
        <v>0</v>
      </c>
      <c r="Z31" s="205">
        <f>I31-S31</f>
        <v>0</v>
      </c>
      <c r="AA31" s="205">
        <f>M31-W31</f>
        <v>0</v>
      </c>
      <c r="AB31" s="205">
        <f>Z31+AA31</f>
        <v>0</v>
      </c>
      <c r="AC31" s="183"/>
      <c r="AD31" s="203"/>
      <c r="AE31" s="203"/>
      <c r="AF31" s="205">
        <f>AD31+AE31</f>
        <v>0</v>
      </c>
      <c r="AG31" s="183"/>
      <c r="AH31" s="203"/>
      <c r="AI31" s="203"/>
      <c r="AJ31" s="205">
        <f>AH31+AI31</f>
        <v>0</v>
      </c>
    </row>
    <row r="32" spans="1:36" s="246" customFormat="1">
      <c r="A32" s="203"/>
      <c r="B32" s="186" t="s">
        <v>221</v>
      </c>
      <c r="C32" s="205">
        <f>SUM(C29:C31)</f>
        <v>0</v>
      </c>
      <c r="D32" s="205" t="s">
        <v>1</v>
      </c>
      <c r="E32" s="205" t="s">
        <v>1</v>
      </c>
      <c r="F32" s="205" t="s">
        <v>1</v>
      </c>
      <c r="G32" s="205" t="s">
        <v>1</v>
      </c>
      <c r="H32" s="205" t="s">
        <v>1</v>
      </c>
      <c r="I32" s="205">
        <f t="shared" ref="I32:O32" si="4">SUM(I29:I31)</f>
        <v>0</v>
      </c>
      <c r="J32" s="325">
        <f t="shared" si="4"/>
        <v>0</v>
      </c>
      <c r="K32" s="285">
        <f t="shared" si="4"/>
        <v>0</v>
      </c>
      <c r="L32" s="285">
        <f t="shared" si="4"/>
        <v>0</v>
      </c>
      <c r="M32" s="205">
        <f t="shared" si="4"/>
        <v>0</v>
      </c>
      <c r="N32" s="205">
        <f t="shared" si="4"/>
        <v>0</v>
      </c>
      <c r="O32" s="205">
        <f t="shared" si="4"/>
        <v>0</v>
      </c>
      <c r="P32" s="205" t="s">
        <v>1</v>
      </c>
      <c r="Q32" s="205" t="s">
        <v>1</v>
      </c>
      <c r="R32" s="205" t="s">
        <v>1</v>
      </c>
      <c r="S32" s="205">
        <f t="shared" ref="S32:AJ32" si="5">SUM(S29:S31)</f>
        <v>0</v>
      </c>
      <c r="T32" s="325">
        <f t="shared" si="5"/>
        <v>0</v>
      </c>
      <c r="U32" s="285">
        <f t="shared" si="5"/>
        <v>0</v>
      </c>
      <c r="V32" s="285">
        <f t="shared" si="5"/>
        <v>0</v>
      </c>
      <c r="W32" s="205">
        <f t="shared" si="5"/>
        <v>0</v>
      </c>
      <c r="X32" s="205">
        <f t="shared" si="5"/>
        <v>0</v>
      </c>
      <c r="Y32" s="205">
        <f t="shared" si="5"/>
        <v>0</v>
      </c>
      <c r="Z32" s="205">
        <f t="shared" si="5"/>
        <v>0</v>
      </c>
      <c r="AA32" s="205">
        <f t="shared" si="5"/>
        <v>0</v>
      </c>
      <c r="AB32" s="205">
        <f t="shared" si="5"/>
        <v>0</v>
      </c>
      <c r="AC32" s="205">
        <f t="shared" si="5"/>
        <v>0</v>
      </c>
      <c r="AD32" s="205">
        <f t="shared" si="5"/>
        <v>0</v>
      </c>
      <c r="AE32" s="205">
        <f t="shared" si="5"/>
        <v>0</v>
      </c>
      <c r="AF32" s="205">
        <f t="shared" si="5"/>
        <v>0</v>
      </c>
      <c r="AG32" s="205">
        <f t="shared" si="5"/>
        <v>0</v>
      </c>
      <c r="AH32" s="205">
        <f t="shared" si="5"/>
        <v>0</v>
      </c>
      <c r="AI32" s="205">
        <f t="shared" si="5"/>
        <v>0</v>
      </c>
      <c r="AJ32" s="205">
        <f t="shared" si="5"/>
        <v>0</v>
      </c>
    </row>
    <row r="33" spans="1:36" ht="14.25">
      <c r="A33" s="99"/>
      <c r="B33" s="99"/>
      <c r="C33" s="99"/>
      <c r="D33" s="99"/>
      <c r="E33" s="99"/>
      <c r="F33" s="99"/>
      <c r="G33" s="210"/>
      <c r="H33" s="99"/>
      <c r="I33" s="99"/>
      <c r="J33" s="323"/>
      <c r="K33" s="283"/>
      <c r="L33" s="283"/>
      <c r="M33" s="99"/>
      <c r="N33" s="99"/>
      <c r="O33" s="203"/>
      <c r="P33" s="203"/>
      <c r="Q33" s="203"/>
      <c r="R33" s="203"/>
      <c r="S33" s="179"/>
      <c r="T33" s="323"/>
      <c r="U33" s="311"/>
      <c r="V33" s="311"/>
      <c r="W33" s="179"/>
      <c r="X33" s="179"/>
      <c r="Y33" s="179"/>
      <c r="Z33" s="179"/>
      <c r="AA33" s="179"/>
      <c r="AB33" s="179"/>
      <c r="AC33" s="179"/>
      <c r="AD33" s="179"/>
      <c r="AE33" s="179"/>
      <c r="AF33" s="179"/>
      <c r="AG33" s="179"/>
      <c r="AH33" s="179"/>
      <c r="AI33" s="179"/>
      <c r="AJ33" s="179"/>
    </row>
    <row r="34" spans="1:36" s="247" customFormat="1" ht="40.5">
      <c r="A34" s="202"/>
      <c r="B34" s="180" t="s">
        <v>222</v>
      </c>
      <c r="C34" s="183">
        <f>C16+C24+C32</f>
        <v>0</v>
      </c>
      <c r="D34" s="253" t="s">
        <v>1</v>
      </c>
      <c r="E34" s="253" t="s">
        <v>1</v>
      </c>
      <c r="F34" s="253" t="s">
        <v>1</v>
      </c>
      <c r="G34" s="253" t="s">
        <v>1</v>
      </c>
      <c r="H34" s="253" t="s">
        <v>1</v>
      </c>
      <c r="I34" s="183">
        <f t="shared" ref="I34:AI34" si="6">I16+I24+I32</f>
        <v>0</v>
      </c>
      <c r="J34" s="326">
        <f>J16+J24+J32</f>
        <v>0</v>
      </c>
      <c r="K34" s="287">
        <f t="shared" si="6"/>
        <v>0</v>
      </c>
      <c r="L34" s="287">
        <f t="shared" si="6"/>
        <v>0</v>
      </c>
      <c r="M34" s="183">
        <f t="shared" si="6"/>
        <v>0</v>
      </c>
      <c r="N34" s="183">
        <f t="shared" si="6"/>
        <v>0</v>
      </c>
      <c r="O34" s="183">
        <f t="shared" si="6"/>
        <v>0</v>
      </c>
      <c r="P34" s="205" t="s">
        <v>1</v>
      </c>
      <c r="Q34" s="205" t="s">
        <v>1</v>
      </c>
      <c r="R34" s="205" t="s">
        <v>1</v>
      </c>
      <c r="S34" s="183">
        <f t="shared" si="6"/>
        <v>0</v>
      </c>
      <c r="T34" s="326">
        <f t="shared" si="6"/>
        <v>0</v>
      </c>
      <c r="U34" s="287">
        <f t="shared" si="6"/>
        <v>0</v>
      </c>
      <c r="V34" s="287">
        <f t="shared" si="6"/>
        <v>0</v>
      </c>
      <c r="W34" s="183">
        <f t="shared" si="6"/>
        <v>0</v>
      </c>
      <c r="X34" s="183">
        <f t="shared" si="6"/>
        <v>0</v>
      </c>
      <c r="Y34" s="183">
        <f t="shared" si="6"/>
        <v>0</v>
      </c>
      <c r="Z34" s="183">
        <f t="shared" si="6"/>
        <v>0</v>
      </c>
      <c r="AA34" s="183">
        <f t="shared" si="6"/>
        <v>0</v>
      </c>
      <c r="AB34" s="183">
        <f t="shared" si="6"/>
        <v>0</v>
      </c>
      <c r="AC34" s="183">
        <f t="shared" si="6"/>
        <v>0</v>
      </c>
      <c r="AD34" s="183">
        <f t="shared" si="6"/>
        <v>0</v>
      </c>
      <c r="AE34" s="183">
        <f t="shared" si="6"/>
        <v>0</v>
      </c>
      <c r="AF34" s="183">
        <f t="shared" si="6"/>
        <v>0</v>
      </c>
      <c r="AG34" s="183">
        <f t="shared" si="6"/>
        <v>0</v>
      </c>
      <c r="AH34" s="183">
        <f t="shared" si="6"/>
        <v>0</v>
      </c>
      <c r="AI34" s="183">
        <f t="shared" si="6"/>
        <v>0</v>
      </c>
      <c r="AJ34" s="183">
        <f>AJ16+AJ24+AJ32</f>
        <v>0</v>
      </c>
    </row>
    <row r="36" spans="1:36" ht="24.75" customHeight="1">
      <c r="A36" s="5" t="s">
        <v>195</v>
      </c>
      <c r="B36" s="5"/>
      <c r="C36" s="5"/>
      <c r="D36" s="5"/>
      <c r="E36" s="5"/>
      <c r="F36" s="5"/>
      <c r="G36" s="5"/>
      <c r="K36" s="288"/>
      <c r="L36" s="288"/>
      <c r="M36" s="241"/>
      <c r="N36" s="241"/>
      <c r="O36" s="241"/>
      <c r="P36" s="241"/>
      <c r="Q36" s="241"/>
      <c r="AA36" s="241"/>
    </row>
    <row r="37" spans="1:36" ht="24.75" customHeight="1">
      <c r="A37" s="235" t="s">
        <v>390</v>
      </c>
      <c r="B37" s="151"/>
      <c r="C37" s="235"/>
      <c r="D37" s="235"/>
      <c r="E37" s="235"/>
      <c r="F37" s="235"/>
      <c r="G37" s="5"/>
      <c r="H37" s="241"/>
      <c r="I37" s="241"/>
      <c r="J37" s="327"/>
      <c r="K37" s="288"/>
      <c r="L37" s="288"/>
      <c r="M37" s="241"/>
      <c r="N37" s="241"/>
      <c r="O37" s="241"/>
      <c r="P37" s="241"/>
      <c r="Q37" s="241"/>
      <c r="T37" s="327"/>
      <c r="AA37" s="241"/>
    </row>
    <row r="38" spans="1:36" ht="24.75" customHeight="1">
      <c r="A38" s="237" t="s">
        <v>243</v>
      </c>
      <c r="B38" s="151"/>
      <c r="C38" s="235"/>
      <c r="D38" s="235"/>
      <c r="E38" s="235"/>
      <c r="F38" s="235"/>
      <c r="G38" s="5"/>
      <c r="H38" s="241"/>
      <c r="I38" s="241"/>
      <c r="J38" s="327"/>
      <c r="T38" s="327"/>
    </row>
    <row r="45" spans="1:36">
      <c r="N45" s="150"/>
      <c r="O45" s="150"/>
      <c r="P45" s="150"/>
      <c r="Q45" s="150"/>
      <c r="R45" s="150"/>
      <c r="X45" s="150"/>
      <c r="AB45" s="150"/>
      <c r="AC45" s="150"/>
    </row>
    <row r="46" spans="1:36" ht="11.25" customHeight="1">
      <c r="N46" s="150"/>
      <c r="O46" s="150"/>
      <c r="P46" s="150"/>
      <c r="Q46" s="150"/>
      <c r="R46" s="150"/>
      <c r="X46" s="150"/>
      <c r="AB46" s="150"/>
      <c r="AC46" s="150"/>
    </row>
    <row r="47" spans="1:36" ht="11.25" customHeight="1"/>
  </sheetData>
  <mergeCells count="8">
    <mergeCell ref="AG5:AI5"/>
    <mergeCell ref="AE6:AE7"/>
    <mergeCell ref="AI6:AI7"/>
    <mergeCell ref="C5:N5"/>
    <mergeCell ref="O5:X5"/>
    <mergeCell ref="Y5:AB5"/>
    <mergeCell ref="AA6:AA7"/>
    <mergeCell ref="AC5:AF5"/>
  </mergeCells>
  <phoneticPr fontId="2"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AA46"/>
  <sheetViews>
    <sheetView topLeftCell="A10" workbookViewId="0">
      <selection activeCell="G14" sqref="G14"/>
    </sheetView>
  </sheetViews>
  <sheetFormatPr defaultRowHeight="13.5"/>
  <cols>
    <col min="1" max="1" width="3.5703125" style="4" customWidth="1"/>
    <col min="2" max="2" width="27.28515625" style="5" customWidth="1"/>
    <col min="3" max="3" width="16.5703125" style="5" customWidth="1"/>
    <col min="4" max="4" width="11.42578125" style="5" customWidth="1"/>
    <col min="5" max="6" width="10.5703125" style="5" customWidth="1"/>
    <col min="7" max="7" width="11.42578125" style="5" customWidth="1"/>
    <col min="8" max="8" width="11.85546875" style="5" customWidth="1"/>
    <col min="9" max="9" width="12.5703125" style="5" customWidth="1"/>
    <col min="10" max="12" width="11.28515625" style="5" customWidth="1"/>
    <col min="13" max="13" width="12.28515625" style="5" customWidth="1"/>
    <col min="14" max="20" width="9.140625" style="5"/>
    <col min="21" max="21" width="10.7109375" style="5" customWidth="1"/>
    <col min="22" max="24" width="9.140625" style="5"/>
    <col min="25" max="25" width="10.42578125" style="5" customWidth="1"/>
    <col min="26" max="16384" width="9.140625" style="5"/>
  </cols>
  <sheetData>
    <row r="1" spans="1:27" ht="16.5">
      <c r="A1" s="28"/>
      <c r="B1" s="171" t="s">
        <v>183</v>
      </c>
      <c r="C1" s="29"/>
      <c r="D1" s="29"/>
      <c r="E1" s="29"/>
      <c r="F1" s="29"/>
      <c r="G1" s="29"/>
      <c r="H1" s="28"/>
      <c r="I1" s="29"/>
      <c r="J1" s="28"/>
      <c r="K1" s="130" t="s">
        <v>215</v>
      </c>
      <c r="L1" s="29"/>
      <c r="M1" s="29"/>
      <c r="N1" s="3"/>
      <c r="O1" s="29"/>
      <c r="P1" s="29"/>
      <c r="Q1" s="29"/>
      <c r="R1" s="29"/>
      <c r="S1" s="29"/>
      <c r="T1" s="29"/>
      <c r="U1" s="29"/>
      <c r="V1" s="29"/>
      <c r="W1" s="29"/>
      <c r="X1" s="29"/>
      <c r="Y1" s="29"/>
      <c r="Z1" s="29"/>
      <c r="AA1" s="29"/>
    </row>
    <row r="2" spans="1:27" ht="22.7" customHeight="1" thickBot="1">
      <c r="A2" s="28"/>
      <c r="B2" s="21"/>
      <c r="C2" s="147"/>
      <c r="D2" s="147"/>
      <c r="E2" s="147"/>
      <c r="F2" s="147"/>
      <c r="G2" s="147"/>
      <c r="H2" s="674"/>
      <c r="I2" s="674"/>
      <c r="K2" s="392" t="s">
        <v>27</v>
      </c>
      <c r="L2" s="145"/>
      <c r="M2" s="145"/>
      <c r="N2" s="29"/>
      <c r="O2" s="29"/>
      <c r="P2" s="29"/>
      <c r="Q2" s="29"/>
      <c r="R2" s="29"/>
      <c r="S2" s="29"/>
      <c r="T2" s="29"/>
      <c r="U2" s="29"/>
      <c r="V2" s="29"/>
      <c r="W2" s="29"/>
      <c r="X2" s="29"/>
      <c r="Y2" s="29"/>
      <c r="Z2" s="29"/>
      <c r="AA2" s="29"/>
    </row>
    <row r="3" spans="1:27" s="151" customFormat="1">
      <c r="A3" s="28"/>
      <c r="B3" s="341" t="s">
        <v>28</v>
      </c>
      <c r="C3" s="131"/>
      <c r="D3" s="131"/>
      <c r="E3" s="131"/>
      <c r="F3" s="29"/>
      <c r="G3" s="29"/>
      <c r="H3" s="29"/>
      <c r="I3" s="32"/>
      <c r="J3" s="29"/>
      <c r="K3" s="29"/>
      <c r="L3" s="29"/>
      <c r="M3" s="32"/>
      <c r="N3" s="150"/>
      <c r="O3" s="150"/>
      <c r="P3" s="150"/>
      <c r="Q3" s="150"/>
      <c r="R3" s="150"/>
      <c r="S3" s="150"/>
      <c r="T3" s="150"/>
      <c r="U3" s="150"/>
      <c r="V3" s="150"/>
      <c r="W3" s="150"/>
      <c r="X3" s="150"/>
      <c r="Y3" s="150"/>
      <c r="Z3" s="150"/>
      <c r="AA3" s="150"/>
    </row>
    <row r="4" spans="1:27" s="151" customFormat="1" ht="22.7" customHeight="1">
      <c r="A4" s="28"/>
      <c r="B4" s="149"/>
      <c r="C4" s="131"/>
      <c r="D4" s="131"/>
      <c r="E4" s="131"/>
      <c r="F4" s="29"/>
      <c r="G4" s="149"/>
      <c r="H4" s="29"/>
      <c r="I4" s="38" t="s">
        <v>181</v>
      </c>
      <c r="J4" s="29"/>
      <c r="K4" s="29"/>
      <c r="L4" s="29"/>
      <c r="M4" s="150"/>
      <c r="N4" s="150"/>
      <c r="O4" s="150"/>
      <c r="P4" s="150"/>
      <c r="Q4" s="150"/>
      <c r="R4" s="150"/>
      <c r="S4" s="150"/>
      <c r="T4" s="150"/>
      <c r="U4" s="150"/>
      <c r="V4" s="150"/>
      <c r="W4" s="150"/>
      <c r="X4" s="150"/>
      <c r="Y4" s="150"/>
      <c r="Z4" s="150"/>
      <c r="AA4" s="150"/>
    </row>
    <row r="5" spans="1:27" s="277" customFormat="1" ht="14.25">
      <c r="A5" s="207"/>
      <c r="B5" s="274"/>
      <c r="C5" s="275"/>
      <c r="D5" s="276"/>
      <c r="E5" s="276"/>
      <c r="F5" s="276"/>
      <c r="G5" s="278" t="s">
        <v>323</v>
      </c>
      <c r="H5" s="276"/>
      <c r="I5" s="276"/>
      <c r="J5" s="276"/>
      <c r="K5" s="275"/>
      <c r="L5" s="718" t="s">
        <v>291</v>
      </c>
      <c r="M5" s="718"/>
      <c r="N5" s="718"/>
      <c r="O5" s="731"/>
      <c r="P5" s="718" t="s">
        <v>182</v>
      </c>
      <c r="Q5" s="718"/>
      <c r="R5" s="718"/>
      <c r="S5" s="718"/>
      <c r="T5" s="730" t="s">
        <v>349</v>
      </c>
      <c r="U5" s="718"/>
      <c r="V5" s="718"/>
      <c r="W5" s="718"/>
      <c r="X5" s="730" t="s">
        <v>385</v>
      </c>
      <c r="Y5" s="718"/>
      <c r="Z5" s="718"/>
      <c r="AA5" s="731"/>
    </row>
    <row r="6" spans="1:27" s="151" customFormat="1" ht="93.75">
      <c r="A6" s="178" t="s">
        <v>113</v>
      </c>
      <c r="B6" s="61" t="s">
        <v>184</v>
      </c>
      <c r="C6" s="61" t="s">
        <v>185</v>
      </c>
      <c r="D6" s="61" t="s">
        <v>186</v>
      </c>
      <c r="E6" s="61" t="s">
        <v>187</v>
      </c>
      <c r="F6" s="460" t="s">
        <v>324</v>
      </c>
      <c r="G6" s="61" t="s">
        <v>179</v>
      </c>
      <c r="H6" s="236" t="s">
        <v>272</v>
      </c>
      <c r="I6" s="61" t="s">
        <v>189</v>
      </c>
      <c r="J6" s="61" t="s">
        <v>211</v>
      </c>
      <c r="K6" s="460" t="s">
        <v>306</v>
      </c>
      <c r="L6" s="61" t="s">
        <v>179</v>
      </c>
      <c r="M6" s="61" t="s">
        <v>238</v>
      </c>
      <c r="N6" s="61" t="s">
        <v>189</v>
      </c>
      <c r="O6" s="61" t="s">
        <v>211</v>
      </c>
      <c r="P6" s="61" t="s">
        <v>179</v>
      </c>
      <c r="Q6" s="61" t="s">
        <v>238</v>
      </c>
      <c r="R6" s="61" t="s">
        <v>189</v>
      </c>
      <c r="S6" s="61" t="s">
        <v>211</v>
      </c>
      <c r="T6" s="61" t="s">
        <v>179</v>
      </c>
      <c r="U6" s="61" t="s">
        <v>238</v>
      </c>
      <c r="V6" s="61" t="s">
        <v>189</v>
      </c>
      <c r="W6" s="61" t="s">
        <v>211</v>
      </c>
      <c r="X6" s="61" t="s">
        <v>179</v>
      </c>
      <c r="Y6" s="61" t="s">
        <v>238</v>
      </c>
      <c r="Z6" s="61" t="s">
        <v>189</v>
      </c>
      <c r="AA6" s="61" t="s">
        <v>211</v>
      </c>
    </row>
    <row r="7" spans="1:27" s="33" customFormat="1" ht="12.75">
      <c r="A7" s="120">
        <v>1</v>
      </c>
      <c r="B7" s="120">
        <v>2</v>
      </c>
      <c r="C7" s="120">
        <v>3</v>
      </c>
      <c r="D7" s="120">
        <v>4</v>
      </c>
      <c r="E7" s="120">
        <v>5</v>
      </c>
      <c r="F7" s="120">
        <v>6</v>
      </c>
      <c r="G7" s="120">
        <v>7</v>
      </c>
      <c r="H7" s="120">
        <v>8</v>
      </c>
      <c r="I7" s="120">
        <v>9</v>
      </c>
      <c r="J7" s="120">
        <v>10</v>
      </c>
      <c r="K7" s="120">
        <v>11</v>
      </c>
      <c r="L7" s="120">
        <v>12</v>
      </c>
      <c r="M7" s="120">
        <v>13</v>
      </c>
      <c r="N7" s="120">
        <v>14</v>
      </c>
      <c r="O7" s="120">
        <v>15</v>
      </c>
      <c r="P7" s="120">
        <v>16</v>
      </c>
      <c r="Q7" s="120">
        <v>17</v>
      </c>
      <c r="R7" s="120">
        <v>18</v>
      </c>
      <c r="S7" s="120">
        <v>19</v>
      </c>
      <c r="T7" s="120">
        <v>20</v>
      </c>
      <c r="U7" s="120">
        <v>21</v>
      </c>
      <c r="V7" s="120">
        <v>22</v>
      </c>
      <c r="W7" s="120">
        <v>23</v>
      </c>
      <c r="X7" s="120">
        <v>24</v>
      </c>
      <c r="Y7" s="120">
        <v>25</v>
      </c>
      <c r="Z7" s="120">
        <v>26</v>
      </c>
      <c r="AA7" s="120">
        <v>27</v>
      </c>
    </row>
    <row r="8" spans="1:27" ht="40.5">
      <c r="A8" s="179" t="s">
        <v>2</v>
      </c>
      <c r="B8" s="180" t="s">
        <v>407</v>
      </c>
      <c r="C8" s="181"/>
      <c r="D8" s="181"/>
      <c r="E8" s="181"/>
      <c r="F8" s="181"/>
      <c r="G8" s="153"/>
      <c r="H8" s="181"/>
      <c r="I8" s="181"/>
      <c r="J8" s="181"/>
      <c r="K8" s="181"/>
      <c r="L8" s="153"/>
      <c r="M8" s="181"/>
      <c r="N8" s="181"/>
      <c r="O8" s="153"/>
      <c r="P8" s="181"/>
      <c r="Q8" s="153"/>
      <c r="R8" s="103"/>
      <c r="S8" s="103"/>
      <c r="T8" s="103"/>
      <c r="U8" s="103"/>
      <c r="V8" s="103"/>
      <c r="W8" s="103"/>
      <c r="X8" s="103"/>
      <c r="Y8" s="103"/>
      <c r="Z8" s="103"/>
      <c r="AA8" s="103"/>
    </row>
    <row r="9" spans="1:27">
      <c r="A9" s="168"/>
      <c r="B9" s="153" t="s">
        <v>125</v>
      </c>
      <c r="C9" s="181"/>
      <c r="D9" s="181"/>
      <c r="E9" s="181"/>
      <c r="F9" s="181"/>
      <c r="G9" s="153"/>
      <c r="H9" s="181"/>
      <c r="I9" s="181"/>
      <c r="J9" s="181"/>
      <c r="K9" s="181"/>
      <c r="L9" s="153"/>
      <c r="M9" s="181"/>
      <c r="N9" s="181"/>
      <c r="O9" s="153"/>
      <c r="P9" s="181"/>
      <c r="Q9" s="153"/>
      <c r="R9" s="103"/>
      <c r="S9" s="103"/>
      <c r="T9" s="103"/>
      <c r="U9" s="103"/>
      <c r="V9" s="103"/>
      <c r="W9" s="103"/>
      <c r="X9" s="103"/>
      <c r="Y9" s="103"/>
      <c r="Z9" s="103"/>
      <c r="AA9" s="103"/>
    </row>
    <row r="10" spans="1:27">
      <c r="A10" s="168">
        <v>1</v>
      </c>
      <c r="B10" s="99"/>
      <c r="C10" s="168"/>
      <c r="D10" s="168"/>
      <c r="E10" s="168"/>
      <c r="F10" s="168"/>
      <c r="G10" s="99"/>
      <c r="H10" s="99"/>
      <c r="I10" s="99"/>
      <c r="J10" s="181">
        <f>H10+I10</f>
        <v>0</v>
      </c>
      <c r="K10" s="181"/>
      <c r="L10" s="99"/>
      <c r="M10" s="168"/>
      <c r="N10" s="168"/>
      <c r="O10" s="181">
        <f>M10+N10</f>
        <v>0</v>
      </c>
      <c r="P10" s="181">
        <f t="shared" ref="P10:Q12" si="0">G10-L10</f>
        <v>0</v>
      </c>
      <c r="Q10" s="181">
        <f t="shared" si="0"/>
        <v>0</v>
      </c>
      <c r="R10" s="181">
        <f>I10-N10</f>
        <v>0</v>
      </c>
      <c r="S10" s="181">
        <f>Q10+R10</f>
        <v>0</v>
      </c>
      <c r="T10" s="99"/>
      <c r="U10" s="168"/>
      <c r="V10" s="168"/>
      <c r="W10" s="181">
        <f>U10+V10</f>
        <v>0</v>
      </c>
      <c r="X10" s="99"/>
      <c r="Y10" s="168"/>
      <c r="Z10" s="168"/>
      <c r="AA10" s="181">
        <f>Y10+Z10</f>
        <v>0</v>
      </c>
    </row>
    <row r="11" spans="1:27">
      <c r="A11" s="168">
        <v>2</v>
      </c>
      <c r="B11" s="99"/>
      <c r="C11" s="168"/>
      <c r="D11" s="168"/>
      <c r="E11" s="168"/>
      <c r="F11" s="168"/>
      <c r="G11" s="99"/>
      <c r="H11" s="99"/>
      <c r="I11" s="99"/>
      <c r="J11" s="181">
        <f>H11+I11</f>
        <v>0</v>
      </c>
      <c r="K11" s="181"/>
      <c r="L11" s="99"/>
      <c r="M11" s="168"/>
      <c r="N11" s="168"/>
      <c r="O11" s="181">
        <f>M11+N11</f>
        <v>0</v>
      </c>
      <c r="P11" s="181">
        <f t="shared" si="0"/>
        <v>0</v>
      </c>
      <c r="Q11" s="181">
        <f t="shared" si="0"/>
        <v>0</v>
      </c>
      <c r="R11" s="181">
        <f>I11-N11</f>
        <v>0</v>
      </c>
      <c r="S11" s="181">
        <f>Q11+R11</f>
        <v>0</v>
      </c>
      <c r="T11" s="99"/>
      <c r="U11" s="168"/>
      <c r="V11" s="168"/>
      <c r="W11" s="181">
        <f>U11+V11</f>
        <v>0</v>
      </c>
      <c r="X11" s="99"/>
      <c r="Y11" s="168"/>
      <c r="Z11" s="168"/>
      <c r="AA11" s="181">
        <f>Y11+Z11</f>
        <v>0</v>
      </c>
    </row>
    <row r="12" spans="1:27">
      <c r="A12" s="168">
        <v>3</v>
      </c>
      <c r="B12" s="182"/>
      <c r="C12" s="168"/>
      <c r="D12" s="168"/>
      <c r="E12" s="168"/>
      <c r="F12" s="168"/>
      <c r="G12" s="99"/>
      <c r="H12" s="99"/>
      <c r="I12" s="99"/>
      <c r="J12" s="181">
        <f>H12+I12</f>
        <v>0</v>
      </c>
      <c r="K12" s="181"/>
      <c r="L12" s="99"/>
      <c r="M12" s="168"/>
      <c r="N12" s="168"/>
      <c r="O12" s="181">
        <f>M12+N12</f>
        <v>0</v>
      </c>
      <c r="P12" s="181">
        <f t="shared" si="0"/>
        <v>0</v>
      </c>
      <c r="Q12" s="181">
        <f t="shared" si="0"/>
        <v>0</v>
      </c>
      <c r="R12" s="181">
        <f>I12-N12</f>
        <v>0</v>
      </c>
      <c r="S12" s="181">
        <f>Q12+R12</f>
        <v>0</v>
      </c>
      <c r="T12" s="99"/>
      <c r="U12" s="168"/>
      <c r="V12" s="168"/>
      <c r="W12" s="181">
        <f>U12+V12</f>
        <v>0</v>
      </c>
      <c r="X12" s="99"/>
      <c r="Y12" s="168"/>
      <c r="Z12" s="168"/>
      <c r="AA12" s="181">
        <f>Y12+Z12</f>
        <v>0</v>
      </c>
    </row>
    <row r="13" spans="1:27" s="184" customFormat="1" ht="14.25">
      <c r="A13" s="179"/>
      <c r="B13" s="187" t="s">
        <v>221</v>
      </c>
      <c r="C13" s="183" t="s">
        <v>1</v>
      </c>
      <c r="D13" s="183" t="s">
        <v>1</v>
      </c>
      <c r="E13" s="183" t="s">
        <v>1</v>
      </c>
      <c r="F13" s="183" t="s">
        <v>1</v>
      </c>
      <c r="G13" s="183">
        <f t="shared" ref="G13:AA13" si="1">SUM(G10:G12)</f>
        <v>0</v>
      </c>
      <c r="H13" s="183">
        <f t="shared" si="1"/>
        <v>0</v>
      </c>
      <c r="I13" s="183">
        <f t="shared" si="1"/>
        <v>0</v>
      </c>
      <c r="J13" s="183">
        <f t="shared" si="1"/>
        <v>0</v>
      </c>
      <c r="K13" s="183" t="s">
        <v>1</v>
      </c>
      <c r="L13" s="183">
        <f t="shared" si="1"/>
        <v>0</v>
      </c>
      <c r="M13" s="183">
        <f t="shared" si="1"/>
        <v>0</v>
      </c>
      <c r="N13" s="183">
        <f t="shared" si="1"/>
        <v>0</v>
      </c>
      <c r="O13" s="183">
        <f t="shared" si="1"/>
        <v>0</v>
      </c>
      <c r="P13" s="183">
        <f t="shared" si="1"/>
        <v>0</v>
      </c>
      <c r="Q13" s="183">
        <f t="shared" si="1"/>
        <v>0</v>
      </c>
      <c r="R13" s="183">
        <f t="shared" si="1"/>
        <v>0</v>
      </c>
      <c r="S13" s="183">
        <f t="shared" si="1"/>
        <v>0</v>
      </c>
      <c r="T13" s="183">
        <f t="shared" si="1"/>
        <v>0</v>
      </c>
      <c r="U13" s="183">
        <f t="shared" si="1"/>
        <v>0</v>
      </c>
      <c r="V13" s="183">
        <f t="shared" si="1"/>
        <v>0</v>
      </c>
      <c r="W13" s="183">
        <f t="shared" si="1"/>
        <v>0</v>
      </c>
      <c r="X13" s="183">
        <f t="shared" si="1"/>
        <v>0</v>
      </c>
      <c r="Y13" s="183">
        <f t="shared" si="1"/>
        <v>0</v>
      </c>
      <c r="Z13" s="183">
        <f t="shared" si="1"/>
        <v>0</v>
      </c>
      <c r="AA13" s="183">
        <f t="shared" si="1"/>
        <v>0</v>
      </c>
    </row>
    <row r="14" spans="1:27">
      <c r="A14" s="168"/>
      <c r="B14" s="153"/>
      <c r="C14" s="181"/>
      <c r="D14" s="181"/>
      <c r="E14" s="181"/>
      <c r="F14" s="181"/>
      <c r="G14" s="153"/>
      <c r="H14" s="181"/>
      <c r="I14" s="181"/>
      <c r="J14" s="181"/>
      <c r="K14" s="181"/>
      <c r="L14" s="153"/>
      <c r="M14" s="181"/>
      <c r="N14" s="181"/>
      <c r="O14" s="153"/>
      <c r="P14" s="181"/>
      <c r="Q14" s="153"/>
      <c r="R14" s="103"/>
      <c r="S14" s="103"/>
      <c r="T14" s="103"/>
      <c r="U14" s="103"/>
      <c r="V14" s="103"/>
      <c r="W14" s="103"/>
      <c r="X14" s="103"/>
      <c r="Y14" s="103"/>
      <c r="Z14" s="103"/>
      <c r="AA14" s="103"/>
    </row>
    <row r="15" spans="1:27" ht="40.5">
      <c r="A15" s="179" t="s">
        <v>3</v>
      </c>
      <c r="B15" s="180" t="s">
        <v>270</v>
      </c>
      <c r="C15" s="181"/>
      <c r="D15" s="181"/>
      <c r="E15" s="181"/>
      <c r="F15" s="181"/>
      <c r="G15" s="180"/>
      <c r="H15" s="181"/>
      <c r="I15" s="181"/>
      <c r="J15" s="181"/>
      <c r="K15" s="181"/>
      <c r="L15" s="180"/>
      <c r="M15" s="181"/>
      <c r="N15" s="181"/>
      <c r="O15" s="180"/>
      <c r="P15" s="181"/>
      <c r="Q15" s="180"/>
      <c r="R15" s="103"/>
      <c r="S15" s="103"/>
      <c r="T15" s="103"/>
      <c r="U15" s="103"/>
      <c r="V15" s="103"/>
      <c r="W15" s="103"/>
      <c r="X15" s="103"/>
      <c r="Y15" s="103"/>
      <c r="Z15" s="103"/>
      <c r="AA15" s="103"/>
    </row>
    <row r="16" spans="1:27">
      <c r="A16" s="168"/>
      <c r="B16" s="153" t="s">
        <v>125</v>
      </c>
      <c r="C16" s="181"/>
      <c r="D16" s="181"/>
      <c r="E16" s="181"/>
      <c r="F16" s="181"/>
      <c r="G16" s="153"/>
      <c r="H16" s="181"/>
      <c r="I16" s="181"/>
      <c r="J16" s="181"/>
      <c r="K16" s="181"/>
      <c r="L16" s="153"/>
      <c r="M16" s="181"/>
      <c r="N16" s="181"/>
      <c r="O16" s="153"/>
      <c r="P16" s="181"/>
      <c r="Q16" s="153"/>
      <c r="R16" s="103"/>
      <c r="S16" s="103"/>
      <c r="T16" s="103"/>
      <c r="U16" s="103"/>
      <c r="V16" s="103"/>
      <c r="W16" s="103"/>
      <c r="X16" s="103"/>
      <c r="Y16" s="103"/>
      <c r="Z16" s="103"/>
      <c r="AA16" s="103"/>
    </row>
    <row r="17" spans="1:27">
      <c r="A17" s="168"/>
      <c r="B17" s="153" t="s">
        <v>191</v>
      </c>
      <c r="C17" s="181"/>
      <c r="D17" s="181"/>
      <c r="E17" s="181"/>
      <c r="F17" s="181"/>
      <c r="G17" s="153"/>
      <c r="H17" s="153"/>
      <c r="I17" s="153"/>
      <c r="J17" s="153"/>
      <c r="K17" s="153"/>
      <c r="L17" s="153"/>
      <c r="M17" s="153"/>
      <c r="N17" s="153"/>
      <c r="O17" s="153"/>
      <c r="P17" s="153"/>
      <c r="Q17" s="153"/>
      <c r="R17" s="103"/>
      <c r="S17" s="103"/>
      <c r="T17" s="103"/>
      <c r="U17" s="103"/>
      <c r="V17" s="103"/>
      <c r="W17" s="103"/>
      <c r="X17" s="103"/>
      <c r="Y17" s="103"/>
      <c r="Z17" s="103"/>
      <c r="AA17" s="103"/>
    </row>
    <row r="18" spans="1:27">
      <c r="A18" s="168"/>
      <c r="B18" s="153" t="s">
        <v>192</v>
      </c>
      <c r="C18" s="181"/>
      <c r="D18" s="181"/>
      <c r="E18" s="181"/>
      <c r="F18" s="181"/>
      <c r="G18" s="153"/>
      <c r="H18" s="153"/>
      <c r="I18" s="153"/>
      <c r="J18" s="153"/>
      <c r="K18" s="153"/>
      <c r="L18" s="153"/>
      <c r="M18" s="153"/>
      <c r="N18" s="153"/>
      <c r="O18" s="153"/>
      <c r="P18" s="153"/>
      <c r="Q18" s="153"/>
      <c r="R18" s="103"/>
      <c r="S18" s="103"/>
      <c r="T18" s="103"/>
      <c r="U18" s="103"/>
      <c r="V18" s="103"/>
      <c r="W18" s="103"/>
      <c r="X18" s="103"/>
      <c r="Y18" s="103"/>
      <c r="Z18" s="103"/>
      <c r="AA18" s="103"/>
    </row>
    <row r="19" spans="1:27">
      <c r="A19" s="168">
        <v>1</v>
      </c>
      <c r="B19" s="99"/>
      <c r="C19" s="168"/>
      <c r="D19" s="168"/>
      <c r="E19" s="168"/>
      <c r="F19" s="168"/>
      <c r="G19" s="99"/>
      <c r="H19" s="99"/>
      <c r="I19" s="99"/>
      <c r="J19" s="181">
        <f>H19+I19</f>
        <v>0</v>
      </c>
      <c r="K19" s="181"/>
      <c r="L19" s="99"/>
      <c r="M19" s="168"/>
      <c r="N19" s="168"/>
      <c r="O19" s="181">
        <f>M19+N19</f>
        <v>0</v>
      </c>
      <c r="P19" s="181">
        <f t="shared" ref="P19:R21" si="2">G19-L19</f>
        <v>0</v>
      </c>
      <c r="Q19" s="181">
        <f t="shared" si="2"/>
        <v>0</v>
      </c>
      <c r="R19" s="181">
        <f t="shared" si="2"/>
        <v>0</v>
      </c>
      <c r="S19" s="181">
        <f>Q19+R19</f>
        <v>0</v>
      </c>
      <c r="T19" s="99"/>
      <c r="U19" s="168"/>
      <c r="V19" s="168"/>
      <c r="W19" s="181">
        <f>U19+V19</f>
        <v>0</v>
      </c>
      <c r="X19" s="99"/>
      <c r="Y19" s="168"/>
      <c r="Z19" s="168"/>
      <c r="AA19" s="181">
        <f>Y19+Z19</f>
        <v>0</v>
      </c>
    </row>
    <row r="20" spans="1:27">
      <c r="A20" s="168">
        <v>2</v>
      </c>
      <c r="B20" s="99"/>
      <c r="C20" s="168"/>
      <c r="D20" s="168"/>
      <c r="E20" s="168"/>
      <c r="F20" s="168"/>
      <c r="G20" s="99"/>
      <c r="H20" s="99"/>
      <c r="I20" s="99"/>
      <c r="J20" s="181">
        <f>H20+I20</f>
        <v>0</v>
      </c>
      <c r="K20" s="181"/>
      <c r="L20" s="99"/>
      <c r="M20" s="168"/>
      <c r="N20" s="168"/>
      <c r="O20" s="181">
        <f>M20+N20</f>
        <v>0</v>
      </c>
      <c r="P20" s="181">
        <f t="shared" si="2"/>
        <v>0</v>
      </c>
      <c r="Q20" s="181">
        <f t="shared" si="2"/>
        <v>0</v>
      </c>
      <c r="R20" s="181">
        <f t="shared" si="2"/>
        <v>0</v>
      </c>
      <c r="S20" s="181">
        <f>Q20+R20</f>
        <v>0</v>
      </c>
      <c r="T20" s="99"/>
      <c r="U20" s="168"/>
      <c r="V20" s="168"/>
      <c r="W20" s="181">
        <f>U20+V20</f>
        <v>0</v>
      </c>
      <c r="X20" s="99"/>
      <c r="Y20" s="168"/>
      <c r="Z20" s="168"/>
      <c r="AA20" s="181">
        <f>Y20+Z20</f>
        <v>0</v>
      </c>
    </row>
    <row r="21" spans="1:27">
      <c r="A21" s="168">
        <v>3</v>
      </c>
      <c r="B21" s="182"/>
      <c r="C21" s="168"/>
      <c r="D21" s="168"/>
      <c r="E21" s="168"/>
      <c r="F21" s="168"/>
      <c r="G21" s="99"/>
      <c r="H21" s="99"/>
      <c r="I21" s="99"/>
      <c r="J21" s="181">
        <f>H21+I21</f>
        <v>0</v>
      </c>
      <c r="K21" s="181"/>
      <c r="L21" s="99"/>
      <c r="M21" s="168"/>
      <c r="N21" s="168"/>
      <c r="O21" s="181">
        <f>M21+N21</f>
        <v>0</v>
      </c>
      <c r="P21" s="181">
        <f t="shared" si="2"/>
        <v>0</v>
      </c>
      <c r="Q21" s="181">
        <f t="shared" si="2"/>
        <v>0</v>
      </c>
      <c r="R21" s="181">
        <f t="shared" si="2"/>
        <v>0</v>
      </c>
      <c r="S21" s="181">
        <f>Q21+R21</f>
        <v>0</v>
      </c>
      <c r="T21" s="99"/>
      <c r="U21" s="168"/>
      <c r="V21" s="168"/>
      <c r="W21" s="181">
        <f>U21+V21</f>
        <v>0</v>
      </c>
      <c r="X21" s="99"/>
      <c r="Y21" s="168"/>
      <c r="Z21" s="168"/>
      <c r="AA21" s="181">
        <f>Y21+Z21</f>
        <v>0</v>
      </c>
    </row>
    <row r="22" spans="1:27" s="184" customFormat="1" ht="27">
      <c r="A22" s="179"/>
      <c r="B22" s="187" t="s">
        <v>193</v>
      </c>
      <c r="C22" s="183" t="s">
        <v>1</v>
      </c>
      <c r="D22" s="183" t="s">
        <v>1</v>
      </c>
      <c r="E22" s="183" t="s">
        <v>1</v>
      </c>
      <c r="F22" s="183" t="s">
        <v>1</v>
      </c>
      <c r="G22" s="183">
        <f>SUM(G19:G21)</f>
        <v>0</v>
      </c>
      <c r="H22" s="183">
        <f t="shared" ref="H22:N22" si="3">SUM(H19:H21)</f>
        <v>0</v>
      </c>
      <c r="I22" s="183">
        <f t="shared" si="3"/>
        <v>0</v>
      </c>
      <c r="J22" s="183">
        <f t="shared" si="3"/>
        <v>0</v>
      </c>
      <c r="K22" s="183" t="s">
        <v>1</v>
      </c>
      <c r="L22" s="183">
        <f t="shared" si="3"/>
        <v>0</v>
      </c>
      <c r="M22" s="183">
        <f t="shared" si="3"/>
        <v>0</v>
      </c>
      <c r="N22" s="183">
        <f t="shared" si="3"/>
        <v>0</v>
      </c>
      <c r="O22" s="183">
        <f>SUM(O19:O21)</f>
        <v>0</v>
      </c>
      <c r="P22" s="183">
        <f>SUM(P19:P21)</f>
        <v>0</v>
      </c>
      <c r="Q22" s="183">
        <f>SUM(Q19:Q21)</f>
        <v>0</v>
      </c>
      <c r="R22" s="183">
        <f t="shared" ref="R22:AA22" si="4">SUM(R19:R21)</f>
        <v>0</v>
      </c>
      <c r="S22" s="183">
        <f t="shared" si="4"/>
        <v>0</v>
      </c>
      <c r="T22" s="183">
        <f t="shared" si="4"/>
        <v>0</v>
      </c>
      <c r="U22" s="183">
        <f t="shared" si="4"/>
        <v>0</v>
      </c>
      <c r="V22" s="183">
        <f t="shared" si="4"/>
        <v>0</v>
      </c>
      <c r="W22" s="183">
        <f t="shared" si="4"/>
        <v>0</v>
      </c>
      <c r="X22" s="183">
        <f t="shared" si="4"/>
        <v>0</v>
      </c>
      <c r="Y22" s="183">
        <f t="shared" si="4"/>
        <v>0</v>
      </c>
      <c r="Z22" s="183">
        <f t="shared" si="4"/>
        <v>0</v>
      </c>
      <c r="AA22" s="183">
        <f t="shared" si="4"/>
        <v>0</v>
      </c>
    </row>
    <row r="23" spans="1:27">
      <c r="A23" s="168"/>
      <c r="B23" s="153" t="s">
        <v>192</v>
      </c>
      <c r="C23" s="181"/>
      <c r="D23" s="181"/>
      <c r="E23" s="181"/>
      <c r="F23" s="181"/>
      <c r="G23" s="153"/>
      <c r="H23" s="153"/>
      <c r="I23" s="153"/>
      <c r="J23" s="153"/>
      <c r="K23" s="153"/>
      <c r="L23" s="153"/>
      <c r="M23" s="153"/>
      <c r="N23" s="153"/>
      <c r="O23" s="153"/>
      <c r="P23" s="153"/>
      <c r="Q23" s="153"/>
      <c r="R23" s="103"/>
      <c r="S23" s="103"/>
      <c r="T23" s="103"/>
      <c r="U23" s="103"/>
      <c r="V23" s="103"/>
      <c r="W23" s="103"/>
      <c r="X23" s="103"/>
      <c r="Y23" s="103"/>
      <c r="Z23" s="103"/>
      <c r="AA23" s="103"/>
    </row>
    <row r="24" spans="1:27">
      <c r="A24" s="168">
        <v>1</v>
      </c>
      <c r="B24" s="99"/>
      <c r="C24" s="168"/>
      <c r="D24" s="168"/>
      <c r="E24" s="168"/>
      <c r="F24" s="168"/>
      <c r="G24" s="99"/>
      <c r="H24" s="99"/>
      <c r="I24" s="99"/>
      <c r="J24" s="181">
        <f>H24+I24</f>
        <v>0</v>
      </c>
      <c r="K24" s="181"/>
      <c r="L24" s="99"/>
      <c r="M24" s="168"/>
      <c r="N24" s="168"/>
      <c r="O24" s="181">
        <f>M24+N24</f>
        <v>0</v>
      </c>
      <c r="P24" s="181">
        <f t="shared" ref="P24:R26" si="5">G24-L24</f>
        <v>0</v>
      </c>
      <c r="Q24" s="181">
        <f t="shared" si="5"/>
        <v>0</v>
      </c>
      <c r="R24" s="181">
        <f t="shared" si="5"/>
        <v>0</v>
      </c>
      <c r="S24" s="181">
        <f>Q24+R24</f>
        <v>0</v>
      </c>
      <c r="T24" s="99"/>
      <c r="U24" s="168"/>
      <c r="V24" s="168"/>
      <c r="W24" s="181">
        <f>U24+V24</f>
        <v>0</v>
      </c>
      <c r="X24" s="99"/>
      <c r="Y24" s="168"/>
      <c r="Z24" s="168"/>
      <c r="AA24" s="181">
        <f>Y24+Z24</f>
        <v>0</v>
      </c>
    </row>
    <row r="25" spans="1:27">
      <c r="A25" s="168">
        <v>2</v>
      </c>
      <c r="B25" s="99"/>
      <c r="C25" s="168"/>
      <c r="D25" s="168"/>
      <c r="E25" s="168"/>
      <c r="F25" s="168"/>
      <c r="G25" s="99"/>
      <c r="H25" s="99"/>
      <c r="I25" s="99"/>
      <c r="J25" s="181">
        <f>H25+I25</f>
        <v>0</v>
      </c>
      <c r="K25" s="181"/>
      <c r="L25" s="99"/>
      <c r="M25" s="168"/>
      <c r="N25" s="168"/>
      <c r="O25" s="181">
        <f>M25+N25</f>
        <v>0</v>
      </c>
      <c r="P25" s="181">
        <f t="shared" si="5"/>
        <v>0</v>
      </c>
      <c r="Q25" s="181">
        <f t="shared" si="5"/>
        <v>0</v>
      </c>
      <c r="R25" s="181">
        <f t="shared" si="5"/>
        <v>0</v>
      </c>
      <c r="S25" s="181">
        <f>Q25+R25</f>
        <v>0</v>
      </c>
      <c r="T25" s="99"/>
      <c r="U25" s="168"/>
      <c r="V25" s="168"/>
      <c r="W25" s="181">
        <f>U25+V25</f>
        <v>0</v>
      </c>
      <c r="X25" s="99"/>
      <c r="Y25" s="168"/>
      <c r="Z25" s="168"/>
      <c r="AA25" s="181">
        <f>Y25+Z25</f>
        <v>0</v>
      </c>
    </row>
    <row r="26" spans="1:27">
      <c r="A26" s="168">
        <v>3</v>
      </c>
      <c r="B26" s="182"/>
      <c r="C26" s="168"/>
      <c r="D26" s="168"/>
      <c r="E26" s="168"/>
      <c r="F26" s="168"/>
      <c r="G26" s="99"/>
      <c r="H26" s="99"/>
      <c r="I26" s="99"/>
      <c r="J26" s="181">
        <f>H26+I26</f>
        <v>0</v>
      </c>
      <c r="K26" s="181"/>
      <c r="L26" s="99"/>
      <c r="M26" s="168"/>
      <c r="N26" s="168"/>
      <c r="O26" s="181">
        <f>M26+N26</f>
        <v>0</v>
      </c>
      <c r="P26" s="181">
        <f t="shared" si="5"/>
        <v>0</v>
      </c>
      <c r="Q26" s="181">
        <f t="shared" si="5"/>
        <v>0</v>
      </c>
      <c r="R26" s="181">
        <f t="shared" si="5"/>
        <v>0</v>
      </c>
      <c r="S26" s="181">
        <f>Q26+R26</f>
        <v>0</v>
      </c>
      <c r="T26" s="99"/>
      <c r="U26" s="168"/>
      <c r="V26" s="168"/>
      <c r="W26" s="181">
        <f>U26+V26</f>
        <v>0</v>
      </c>
      <c r="X26" s="99"/>
      <c r="Y26" s="168"/>
      <c r="Z26" s="168"/>
      <c r="AA26" s="181">
        <f>Y26+Z26</f>
        <v>0</v>
      </c>
    </row>
    <row r="27" spans="1:27" s="184" customFormat="1" ht="27">
      <c r="A27" s="179"/>
      <c r="B27" s="187" t="s">
        <v>193</v>
      </c>
      <c r="C27" s="183" t="s">
        <v>1</v>
      </c>
      <c r="D27" s="183" t="s">
        <v>1</v>
      </c>
      <c r="E27" s="183" t="s">
        <v>1</v>
      </c>
      <c r="F27" s="183" t="s">
        <v>1</v>
      </c>
      <c r="G27" s="183">
        <f t="shared" ref="G27:N27" si="6">SUM(G24:G26)</f>
        <v>0</v>
      </c>
      <c r="H27" s="183">
        <f t="shared" si="6"/>
        <v>0</v>
      </c>
      <c r="I27" s="183">
        <f t="shared" si="6"/>
        <v>0</v>
      </c>
      <c r="J27" s="183">
        <f t="shared" si="6"/>
        <v>0</v>
      </c>
      <c r="K27" s="183" t="s">
        <v>1</v>
      </c>
      <c r="L27" s="183">
        <f t="shared" si="6"/>
        <v>0</v>
      </c>
      <c r="M27" s="183">
        <f t="shared" si="6"/>
        <v>0</v>
      </c>
      <c r="N27" s="183">
        <f t="shared" si="6"/>
        <v>0</v>
      </c>
      <c r="O27" s="183">
        <f>SUM(O24:O26)</f>
        <v>0</v>
      </c>
      <c r="P27" s="183">
        <f>SUM(P24:P26)</f>
        <v>0</v>
      </c>
      <c r="Q27" s="183">
        <f>SUM(Q24:Q26)</f>
        <v>0</v>
      </c>
      <c r="R27" s="183">
        <f t="shared" ref="R27:AA27" si="7">SUM(R24:R26)</f>
        <v>0</v>
      </c>
      <c r="S27" s="183">
        <f t="shared" si="7"/>
        <v>0</v>
      </c>
      <c r="T27" s="183">
        <f t="shared" si="7"/>
        <v>0</v>
      </c>
      <c r="U27" s="183">
        <f t="shared" si="7"/>
        <v>0</v>
      </c>
      <c r="V27" s="183">
        <f t="shared" si="7"/>
        <v>0</v>
      </c>
      <c r="W27" s="183">
        <f t="shared" si="7"/>
        <v>0</v>
      </c>
      <c r="X27" s="183">
        <f t="shared" si="7"/>
        <v>0</v>
      </c>
      <c r="Y27" s="183">
        <f t="shared" si="7"/>
        <v>0</v>
      </c>
      <c r="Z27" s="183">
        <f t="shared" si="7"/>
        <v>0</v>
      </c>
      <c r="AA27" s="183">
        <f t="shared" si="7"/>
        <v>0</v>
      </c>
    </row>
    <row r="28" spans="1:27" s="184" customFormat="1" ht="27">
      <c r="A28" s="179"/>
      <c r="B28" s="187" t="s">
        <v>217</v>
      </c>
      <c r="C28" s="183" t="s">
        <v>1</v>
      </c>
      <c r="D28" s="183" t="s">
        <v>1</v>
      </c>
      <c r="E28" s="183" t="s">
        <v>1</v>
      </c>
      <c r="F28" s="183" t="s">
        <v>1</v>
      </c>
      <c r="G28" s="183">
        <f>G22+G27</f>
        <v>0</v>
      </c>
      <c r="H28" s="183">
        <f t="shared" ref="H28:N28" si="8">H22+H27</f>
        <v>0</v>
      </c>
      <c r="I28" s="183">
        <f t="shared" si="8"/>
        <v>0</v>
      </c>
      <c r="J28" s="183">
        <f t="shared" si="8"/>
        <v>0</v>
      </c>
      <c r="K28" s="183" t="s">
        <v>1</v>
      </c>
      <c r="L28" s="183">
        <f t="shared" si="8"/>
        <v>0</v>
      </c>
      <c r="M28" s="183">
        <f t="shared" si="8"/>
        <v>0</v>
      </c>
      <c r="N28" s="183">
        <f t="shared" si="8"/>
        <v>0</v>
      </c>
      <c r="O28" s="183">
        <f>O22+O27</f>
        <v>0</v>
      </c>
      <c r="P28" s="183">
        <f>P22+P27</f>
        <v>0</v>
      </c>
      <c r="Q28" s="183">
        <f>Q22+Q27</f>
        <v>0</v>
      </c>
      <c r="R28" s="183">
        <f t="shared" ref="R28:AA28" si="9">R22+R27</f>
        <v>0</v>
      </c>
      <c r="S28" s="183">
        <f t="shared" si="9"/>
        <v>0</v>
      </c>
      <c r="T28" s="183">
        <f t="shared" si="9"/>
        <v>0</v>
      </c>
      <c r="U28" s="183">
        <f t="shared" si="9"/>
        <v>0</v>
      </c>
      <c r="V28" s="183">
        <f t="shared" si="9"/>
        <v>0</v>
      </c>
      <c r="W28" s="183">
        <f t="shared" si="9"/>
        <v>0</v>
      </c>
      <c r="X28" s="183">
        <f t="shared" si="9"/>
        <v>0</v>
      </c>
      <c r="Y28" s="183">
        <f t="shared" si="9"/>
        <v>0</v>
      </c>
      <c r="Z28" s="183">
        <f t="shared" si="9"/>
        <v>0</v>
      </c>
      <c r="AA28" s="183">
        <f t="shared" si="9"/>
        <v>0</v>
      </c>
    </row>
    <row r="29" spans="1:27">
      <c r="A29" s="168"/>
      <c r="B29" s="182"/>
      <c r="C29" s="181"/>
      <c r="D29" s="181"/>
      <c r="E29" s="181"/>
      <c r="F29" s="181"/>
      <c r="G29" s="182"/>
      <c r="H29" s="181"/>
      <c r="I29" s="181"/>
      <c r="J29" s="181"/>
      <c r="K29" s="181"/>
      <c r="L29" s="182"/>
      <c r="M29" s="181"/>
      <c r="N29" s="181"/>
      <c r="O29" s="182"/>
      <c r="P29" s="181"/>
      <c r="Q29" s="182"/>
      <c r="R29" s="103"/>
      <c r="S29" s="103"/>
      <c r="T29" s="103"/>
      <c r="U29" s="103"/>
      <c r="V29" s="103"/>
      <c r="W29" s="103"/>
      <c r="X29" s="103"/>
      <c r="Y29" s="103"/>
      <c r="Z29" s="103"/>
      <c r="AA29" s="103"/>
    </row>
    <row r="30" spans="1:27">
      <c r="A30" s="168"/>
      <c r="B30" s="99"/>
      <c r="C30" s="181"/>
      <c r="D30" s="181"/>
      <c r="E30" s="181"/>
      <c r="F30" s="181"/>
      <c r="G30" s="99"/>
      <c r="H30" s="181"/>
      <c r="I30" s="181"/>
      <c r="J30" s="181"/>
      <c r="K30" s="181"/>
      <c r="L30" s="99"/>
      <c r="M30" s="181"/>
      <c r="N30" s="181"/>
      <c r="O30" s="99"/>
      <c r="P30" s="181"/>
      <c r="Q30" s="99"/>
      <c r="R30" s="103"/>
      <c r="S30" s="103"/>
      <c r="T30" s="103"/>
      <c r="U30" s="103"/>
      <c r="V30" s="103"/>
      <c r="W30" s="103"/>
      <c r="X30" s="103"/>
      <c r="Y30" s="103"/>
      <c r="Z30" s="103"/>
      <c r="AA30" s="103"/>
    </row>
    <row r="31" spans="1:27" ht="54">
      <c r="A31" s="179" t="s">
        <v>4</v>
      </c>
      <c r="B31" s="180" t="s">
        <v>393</v>
      </c>
      <c r="C31" s="181"/>
      <c r="D31" s="181"/>
      <c r="E31" s="181"/>
      <c r="F31" s="181"/>
      <c r="G31" s="180"/>
      <c r="H31" s="181"/>
      <c r="I31" s="181"/>
      <c r="J31" s="181"/>
      <c r="K31" s="181"/>
      <c r="L31" s="180"/>
      <c r="M31" s="181"/>
      <c r="N31" s="181"/>
      <c r="O31" s="180"/>
      <c r="P31" s="181"/>
      <c r="Q31" s="180"/>
      <c r="R31" s="103"/>
      <c r="S31" s="103"/>
      <c r="T31" s="103"/>
      <c r="U31" s="103"/>
      <c r="V31" s="103"/>
      <c r="W31" s="103"/>
      <c r="X31" s="103"/>
      <c r="Y31" s="103"/>
      <c r="Z31" s="103"/>
      <c r="AA31" s="103"/>
    </row>
    <row r="32" spans="1:27">
      <c r="A32" s="168"/>
      <c r="B32" s="153" t="s">
        <v>125</v>
      </c>
      <c r="C32" s="181"/>
      <c r="D32" s="181"/>
      <c r="E32" s="181"/>
      <c r="F32" s="181"/>
      <c r="G32" s="153"/>
      <c r="H32" s="181"/>
      <c r="I32" s="181"/>
      <c r="J32" s="181"/>
      <c r="K32" s="181"/>
      <c r="L32" s="153"/>
      <c r="M32" s="181"/>
      <c r="N32" s="181"/>
      <c r="O32" s="153"/>
      <c r="P32" s="181"/>
      <c r="Q32" s="153"/>
      <c r="R32" s="103"/>
      <c r="S32" s="103"/>
      <c r="T32" s="103"/>
      <c r="U32" s="103"/>
      <c r="V32" s="103"/>
      <c r="W32" s="103"/>
      <c r="X32" s="103"/>
      <c r="Y32" s="103"/>
      <c r="Z32" s="103"/>
      <c r="AA32" s="103"/>
    </row>
    <row r="33" spans="1:27">
      <c r="A33" s="168">
        <v>1</v>
      </c>
      <c r="B33" s="99"/>
      <c r="C33" s="181"/>
      <c r="D33" s="181" t="s">
        <v>1</v>
      </c>
      <c r="E33" s="181" t="s">
        <v>1</v>
      </c>
      <c r="F33" s="181"/>
      <c r="G33" s="99"/>
      <c r="H33" s="168"/>
      <c r="I33" s="168"/>
      <c r="J33" s="181">
        <f>H33+I33</f>
        <v>0</v>
      </c>
      <c r="K33" s="181"/>
      <c r="L33" s="99"/>
      <c r="M33" s="168"/>
      <c r="N33" s="168"/>
      <c r="O33" s="181">
        <f>M33+N33</f>
        <v>0</v>
      </c>
      <c r="P33" s="181">
        <f t="shared" ref="P33:R35" si="10">G33-L33</f>
        <v>0</v>
      </c>
      <c r="Q33" s="181">
        <f t="shared" si="10"/>
        <v>0</v>
      </c>
      <c r="R33" s="181">
        <f t="shared" si="10"/>
        <v>0</v>
      </c>
      <c r="S33" s="181">
        <f>Q33+R33</f>
        <v>0</v>
      </c>
      <c r="T33" s="99"/>
      <c r="U33" s="168"/>
      <c r="V33" s="168"/>
      <c r="W33" s="181">
        <f>U33+V33</f>
        <v>0</v>
      </c>
      <c r="X33" s="99"/>
      <c r="Y33" s="168"/>
      <c r="Z33" s="168"/>
      <c r="AA33" s="181">
        <f>Y33+Z33</f>
        <v>0</v>
      </c>
    </row>
    <row r="34" spans="1:27">
      <c r="A34" s="168">
        <v>2</v>
      </c>
      <c r="B34" s="99"/>
      <c r="C34" s="181"/>
      <c r="D34" s="181" t="s">
        <v>1</v>
      </c>
      <c r="E34" s="181" t="s">
        <v>1</v>
      </c>
      <c r="F34" s="181"/>
      <c r="G34" s="99"/>
      <c r="H34" s="168"/>
      <c r="I34" s="168"/>
      <c r="J34" s="181">
        <f>H34+I34</f>
        <v>0</v>
      </c>
      <c r="K34" s="181"/>
      <c r="L34" s="99"/>
      <c r="M34" s="168"/>
      <c r="N34" s="168"/>
      <c r="O34" s="181">
        <f>M34+N34</f>
        <v>0</v>
      </c>
      <c r="P34" s="181">
        <f t="shared" si="10"/>
        <v>0</v>
      </c>
      <c r="Q34" s="181">
        <f t="shared" si="10"/>
        <v>0</v>
      </c>
      <c r="R34" s="181">
        <f t="shared" si="10"/>
        <v>0</v>
      </c>
      <c r="S34" s="181">
        <f>Q34+R34</f>
        <v>0</v>
      </c>
      <c r="T34" s="99"/>
      <c r="U34" s="168"/>
      <c r="V34" s="168"/>
      <c r="W34" s="181">
        <f>U34+V34</f>
        <v>0</v>
      </c>
      <c r="X34" s="99"/>
      <c r="Y34" s="168"/>
      <c r="Z34" s="168"/>
      <c r="AA34" s="181">
        <f>Y34+Z34</f>
        <v>0</v>
      </c>
    </row>
    <row r="35" spans="1:27">
      <c r="A35" s="168">
        <v>3</v>
      </c>
      <c r="B35" s="99"/>
      <c r="C35" s="181"/>
      <c r="D35" s="181" t="s">
        <v>1</v>
      </c>
      <c r="E35" s="181" t="s">
        <v>1</v>
      </c>
      <c r="F35" s="181"/>
      <c r="G35" s="99"/>
      <c r="H35" s="168"/>
      <c r="I35" s="168"/>
      <c r="J35" s="181">
        <f>H35+I35</f>
        <v>0</v>
      </c>
      <c r="K35" s="181"/>
      <c r="L35" s="99"/>
      <c r="M35" s="168"/>
      <c r="N35" s="168"/>
      <c r="O35" s="181">
        <f>M35+N35</f>
        <v>0</v>
      </c>
      <c r="P35" s="181">
        <f t="shared" si="10"/>
        <v>0</v>
      </c>
      <c r="Q35" s="181">
        <f t="shared" si="10"/>
        <v>0</v>
      </c>
      <c r="R35" s="181">
        <f t="shared" si="10"/>
        <v>0</v>
      </c>
      <c r="S35" s="181">
        <f>Q35+R35</f>
        <v>0</v>
      </c>
      <c r="T35" s="99"/>
      <c r="U35" s="168"/>
      <c r="V35" s="168"/>
      <c r="W35" s="181">
        <f>U35+V35</f>
        <v>0</v>
      </c>
      <c r="X35" s="99"/>
      <c r="Y35" s="168"/>
      <c r="Z35" s="168"/>
      <c r="AA35" s="181">
        <f>Y35+Z35</f>
        <v>0</v>
      </c>
    </row>
    <row r="36" spans="1:27" s="184" customFormat="1" ht="14.25">
      <c r="A36" s="179"/>
      <c r="B36" s="182" t="s">
        <v>112</v>
      </c>
      <c r="C36" s="183" t="s">
        <v>1</v>
      </c>
      <c r="D36" s="183" t="s">
        <v>1</v>
      </c>
      <c r="E36" s="183" t="s">
        <v>1</v>
      </c>
      <c r="F36" s="183" t="s">
        <v>1</v>
      </c>
      <c r="G36" s="183">
        <f>SUM(G33:G35)</f>
        <v>0</v>
      </c>
      <c r="H36" s="183">
        <f t="shared" ref="H36:N36" si="11">SUM(H33:H35)</f>
        <v>0</v>
      </c>
      <c r="I36" s="183">
        <f t="shared" si="11"/>
        <v>0</v>
      </c>
      <c r="J36" s="183">
        <f t="shared" si="11"/>
        <v>0</v>
      </c>
      <c r="K36" s="183" t="s">
        <v>1</v>
      </c>
      <c r="L36" s="183">
        <f t="shared" si="11"/>
        <v>0</v>
      </c>
      <c r="M36" s="183">
        <f t="shared" si="11"/>
        <v>0</v>
      </c>
      <c r="N36" s="183">
        <f t="shared" si="11"/>
        <v>0</v>
      </c>
      <c r="O36" s="183">
        <f>SUM(O33:O35)</f>
        <v>0</v>
      </c>
      <c r="P36" s="183">
        <f>SUM(P33:P35)</f>
        <v>0</v>
      </c>
      <c r="Q36" s="183">
        <f>SUM(Q33:Q35)</f>
        <v>0</v>
      </c>
      <c r="R36" s="183">
        <f t="shared" ref="R36:AA36" si="12">SUM(R33:R35)</f>
        <v>0</v>
      </c>
      <c r="S36" s="183">
        <f t="shared" si="12"/>
        <v>0</v>
      </c>
      <c r="T36" s="183">
        <f t="shared" si="12"/>
        <v>0</v>
      </c>
      <c r="U36" s="183">
        <f t="shared" si="12"/>
        <v>0</v>
      </c>
      <c r="V36" s="183">
        <f t="shared" si="12"/>
        <v>0</v>
      </c>
      <c r="W36" s="183">
        <f t="shared" si="12"/>
        <v>0</v>
      </c>
      <c r="X36" s="183">
        <f t="shared" si="12"/>
        <v>0</v>
      </c>
      <c r="Y36" s="183">
        <f t="shared" si="12"/>
        <v>0</v>
      </c>
      <c r="Z36" s="183">
        <f t="shared" si="12"/>
        <v>0</v>
      </c>
      <c r="AA36" s="183">
        <f t="shared" si="12"/>
        <v>0</v>
      </c>
    </row>
    <row r="37" spans="1:27">
      <c r="A37" s="168"/>
      <c r="B37" s="99"/>
      <c r="C37" s="181"/>
      <c r="D37" s="181"/>
      <c r="E37" s="181"/>
      <c r="F37" s="181"/>
      <c r="G37" s="99"/>
      <c r="H37" s="99"/>
      <c r="I37" s="99"/>
      <c r="J37" s="99"/>
      <c r="K37" s="99"/>
      <c r="L37" s="99"/>
      <c r="M37" s="99"/>
      <c r="N37" s="99"/>
      <c r="O37" s="99"/>
      <c r="P37" s="99"/>
      <c r="Q37" s="99"/>
      <c r="R37" s="99"/>
      <c r="S37" s="99"/>
      <c r="T37" s="99"/>
      <c r="U37" s="99"/>
      <c r="V37" s="99"/>
      <c r="W37" s="99"/>
      <c r="X37" s="99"/>
      <c r="Y37" s="99"/>
      <c r="Z37" s="99"/>
      <c r="AA37" s="99"/>
    </row>
    <row r="38" spans="1:27" s="184" customFormat="1" ht="27">
      <c r="A38" s="179"/>
      <c r="B38" s="180" t="s">
        <v>218</v>
      </c>
      <c r="C38" s="183" t="s">
        <v>1</v>
      </c>
      <c r="D38" s="183" t="s">
        <v>1</v>
      </c>
      <c r="E38" s="183" t="s">
        <v>1</v>
      </c>
      <c r="F38" s="183" t="s">
        <v>1</v>
      </c>
      <c r="G38" s="183">
        <f>G13+G28+G36</f>
        <v>0</v>
      </c>
      <c r="H38" s="183">
        <f>H13+H28+H36</f>
        <v>0</v>
      </c>
      <c r="I38" s="183">
        <f>I13+I28+I36</f>
        <v>0</v>
      </c>
      <c r="J38" s="183">
        <f>J13+J28+J36</f>
        <v>0</v>
      </c>
      <c r="K38" s="183" t="s">
        <v>1</v>
      </c>
      <c r="L38" s="183">
        <f t="shared" ref="L38:AA38" si="13">L13+L28+L36</f>
        <v>0</v>
      </c>
      <c r="M38" s="183">
        <f t="shared" si="13"/>
        <v>0</v>
      </c>
      <c r="N38" s="183">
        <f t="shared" si="13"/>
        <v>0</v>
      </c>
      <c r="O38" s="183">
        <f t="shared" si="13"/>
        <v>0</v>
      </c>
      <c r="P38" s="183">
        <f t="shared" si="13"/>
        <v>0</v>
      </c>
      <c r="Q38" s="183">
        <f t="shared" si="13"/>
        <v>0</v>
      </c>
      <c r="R38" s="183">
        <f t="shared" si="13"/>
        <v>0</v>
      </c>
      <c r="S38" s="183">
        <f t="shared" si="13"/>
        <v>0</v>
      </c>
      <c r="T38" s="183">
        <f t="shared" si="13"/>
        <v>0</v>
      </c>
      <c r="U38" s="183">
        <f t="shared" si="13"/>
        <v>0</v>
      </c>
      <c r="V38" s="183">
        <f t="shared" si="13"/>
        <v>0</v>
      </c>
      <c r="W38" s="183">
        <f t="shared" si="13"/>
        <v>0</v>
      </c>
      <c r="X38" s="183">
        <f t="shared" si="13"/>
        <v>0</v>
      </c>
      <c r="Y38" s="183">
        <f t="shared" si="13"/>
        <v>0</v>
      </c>
      <c r="Z38" s="183">
        <f t="shared" si="13"/>
        <v>0</v>
      </c>
      <c r="AA38" s="183">
        <f t="shared" si="13"/>
        <v>0</v>
      </c>
    </row>
    <row r="39" spans="1:27" s="14" customFormat="1" ht="12.75">
      <c r="A39" s="38"/>
      <c r="B39" s="188"/>
      <c r="C39" s="189"/>
      <c r="D39" s="38"/>
      <c r="E39" s="38"/>
      <c r="F39" s="38"/>
      <c r="G39" s="188"/>
      <c r="H39" s="38"/>
      <c r="I39" s="38"/>
      <c r="J39" s="38"/>
      <c r="K39" s="38"/>
      <c r="L39" s="188"/>
      <c r="M39" s="38" t="s">
        <v>0</v>
      </c>
      <c r="N39" s="38"/>
      <c r="O39" s="188"/>
      <c r="P39" s="38" t="s">
        <v>0</v>
      </c>
      <c r="Q39" s="188"/>
    </row>
    <row r="40" spans="1:27" s="29" customFormat="1">
      <c r="A40" s="28"/>
    </row>
    <row r="41" spans="1:27">
      <c r="B41" s="5" t="s">
        <v>195</v>
      </c>
    </row>
    <row r="42" spans="1:27" ht="27.75" customHeight="1">
      <c r="B42" s="151" t="s">
        <v>390</v>
      </c>
      <c r="C42" s="151"/>
      <c r="D42" s="235"/>
      <c r="E42" s="235"/>
      <c r="F42" s="235"/>
      <c r="G42" s="235"/>
    </row>
    <row r="43" spans="1:27" ht="37.5" customHeight="1">
      <c r="B43" s="716" t="s">
        <v>389</v>
      </c>
      <c r="C43" s="717"/>
      <c r="D43" s="717"/>
      <c r="E43" s="717"/>
      <c r="F43" s="717"/>
      <c r="G43" s="717"/>
      <c r="H43" s="717"/>
      <c r="I43" s="717"/>
    </row>
    <row r="44" spans="1:27" ht="29.25" customHeight="1">
      <c r="B44" s="497" t="s">
        <v>411</v>
      </c>
      <c r="C44" s="235"/>
      <c r="D44" s="235"/>
      <c r="E44" s="235"/>
      <c r="F44" s="235"/>
      <c r="G44" s="235"/>
    </row>
    <row r="45" spans="1:27" s="29" customFormat="1" ht="14.25">
      <c r="A45" s="242"/>
    </row>
    <row r="46" spans="1:27" s="29" customFormat="1">
      <c r="A46" s="28"/>
    </row>
  </sheetData>
  <mergeCells count="6">
    <mergeCell ref="B43:I43"/>
    <mergeCell ref="X5:AA5"/>
    <mergeCell ref="H2:I2"/>
    <mergeCell ref="L5:O5"/>
    <mergeCell ref="P5:S5"/>
    <mergeCell ref="T5:W5"/>
  </mergeCells>
  <phoneticPr fontId="2" type="noConversion"/>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AR42"/>
  <sheetViews>
    <sheetView topLeftCell="A10" workbookViewId="0">
      <selection activeCell="G14" sqref="G14"/>
    </sheetView>
  </sheetViews>
  <sheetFormatPr defaultRowHeight="13.5"/>
  <cols>
    <col min="1" max="1" width="3.5703125" style="29" customWidth="1"/>
    <col min="2" max="2" width="21.28515625" style="29" customWidth="1"/>
    <col min="3" max="6" width="12.5703125" style="29" customWidth="1"/>
    <col min="7" max="7" width="12.5703125" style="18" customWidth="1"/>
    <col min="8" max="9" width="12.5703125" style="29" customWidth="1"/>
    <col min="10" max="11" width="12.5703125" style="279" customWidth="1"/>
    <col min="12" max="12" width="16.140625" style="29" customWidth="1"/>
    <col min="13" max="13" width="15.42578125" style="29" customWidth="1"/>
    <col min="14" max="14" width="12.5703125" style="29" customWidth="1"/>
    <col min="15" max="15" width="15" style="29" customWidth="1"/>
    <col min="16" max="18" width="13.85546875" style="29" customWidth="1"/>
    <col min="19" max="19" width="11.7109375" style="29" customWidth="1"/>
    <col min="20" max="20" width="12.28515625" style="29" customWidth="1"/>
    <col min="21" max="21" width="12.140625" style="279" customWidth="1"/>
    <col min="22" max="22" width="10.85546875" style="279" customWidth="1"/>
    <col min="23" max="23" width="10.5703125" style="29" customWidth="1"/>
    <col min="24" max="26" width="11.5703125" style="29" customWidth="1"/>
    <col min="27" max="32" width="12.85546875" style="29" customWidth="1"/>
    <col min="33" max="38" width="15.140625" style="245" customWidth="1"/>
    <col min="39" max="39" width="12.42578125" style="245" customWidth="1"/>
    <col min="40" max="43" width="15.140625" style="245" customWidth="1"/>
    <col min="44" max="44" width="13" style="245" customWidth="1"/>
    <col min="45" max="16384" width="9.140625" style="245"/>
  </cols>
  <sheetData>
    <row r="1" spans="1:44" s="29" customFormat="1" ht="16.5">
      <c r="A1" s="28"/>
      <c r="B1" s="171" t="s">
        <v>183</v>
      </c>
      <c r="C1" s="171"/>
      <c r="D1" s="171"/>
      <c r="E1" s="171"/>
      <c r="F1" s="171"/>
      <c r="G1" s="171"/>
      <c r="H1" s="171"/>
      <c r="I1" s="171"/>
      <c r="J1" s="312"/>
      <c r="K1" s="312"/>
      <c r="L1" s="130" t="s">
        <v>219</v>
      </c>
      <c r="M1" s="130"/>
      <c r="N1" s="130"/>
      <c r="T1" s="3"/>
      <c r="U1" s="280"/>
      <c r="V1" s="280"/>
      <c r="X1" s="131"/>
      <c r="Y1" s="131"/>
      <c r="Z1" s="131"/>
      <c r="AA1" s="28"/>
      <c r="AB1" s="130"/>
      <c r="AF1" s="131"/>
    </row>
    <row r="2" spans="1:44" s="29" customFormat="1" ht="22.7" customHeight="1" thickBot="1">
      <c r="A2" s="28"/>
      <c r="B2" s="21"/>
      <c r="C2" s="21"/>
      <c r="D2" s="21"/>
      <c r="E2" s="21"/>
      <c r="F2" s="21"/>
      <c r="G2" s="21"/>
      <c r="H2" s="21"/>
      <c r="I2" s="21"/>
      <c r="K2" s="145"/>
      <c r="L2" s="340" t="s">
        <v>27</v>
      </c>
      <c r="M2" s="145"/>
      <c r="N2" s="145"/>
      <c r="O2" s="145"/>
      <c r="P2" s="6"/>
      <c r="Q2" s="6"/>
      <c r="R2" s="6"/>
      <c r="S2" s="9"/>
      <c r="T2" s="148"/>
      <c r="U2" s="316"/>
      <c r="V2" s="306"/>
      <c r="W2" s="172"/>
      <c r="X2" s="173"/>
      <c r="Y2" s="173"/>
      <c r="Z2" s="173"/>
      <c r="AA2" s="145"/>
      <c r="AB2" s="145"/>
      <c r="AC2" s="145"/>
      <c r="AD2" s="145"/>
      <c r="AE2" s="145"/>
      <c r="AF2" s="145"/>
    </row>
    <row r="3" spans="1:44" s="150" customFormat="1" ht="27">
      <c r="A3" s="28"/>
      <c r="B3" s="341" t="s">
        <v>28</v>
      </c>
      <c r="C3" s="149"/>
      <c r="D3" s="149"/>
      <c r="E3" s="149"/>
      <c r="F3" s="149"/>
      <c r="G3" s="149"/>
      <c r="H3" s="149"/>
      <c r="I3" s="149"/>
      <c r="J3" s="279"/>
      <c r="K3" s="279"/>
      <c r="O3" s="32"/>
      <c r="P3" s="149"/>
      <c r="Q3" s="149"/>
      <c r="R3" s="149"/>
      <c r="S3" s="29"/>
      <c r="T3" s="29"/>
      <c r="U3" s="279"/>
      <c r="V3" s="289"/>
      <c r="W3" s="32"/>
      <c r="AA3" s="29"/>
      <c r="AC3" s="32"/>
      <c r="AD3" s="32"/>
      <c r="AE3" s="32"/>
    </row>
    <row r="4" spans="1:44" s="150" customFormat="1" ht="22.7" customHeight="1">
      <c r="A4" s="28"/>
      <c r="B4" s="149"/>
      <c r="C4" s="149"/>
      <c r="D4" s="149"/>
      <c r="E4" s="149"/>
      <c r="F4" s="149"/>
      <c r="G4" s="149"/>
      <c r="H4" s="149"/>
      <c r="I4" s="149"/>
      <c r="J4" s="279"/>
      <c r="K4" s="279"/>
      <c r="L4" s="38" t="s">
        <v>181</v>
      </c>
      <c r="M4" s="38"/>
      <c r="N4" s="38"/>
      <c r="O4" s="32"/>
      <c r="P4" s="149"/>
      <c r="Q4" s="149"/>
      <c r="R4" s="149"/>
      <c r="S4" s="29"/>
      <c r="T4" s="29"/>
      <c r="U4" s="279"/>
      <c r="V4" s="289"/>
      <c r="W4" s="32"/>
      <c r="AA4" s="29"/>
      <c r="AB4" s="38"/>
      <c r="AC4" s="32"/>
      <c r="AD4" s="32"/>
      <c r="AE4" s="32"/>
    </row>
    <row r="5" spans="1:44" ht="12.75" customHeight="1">
      <c r="A5" s="193"/>
      <c r="B5" s="194"/>
      <c r="C5" s="741" t="s">
        <v>320</v>
      </c>
      <c r="D5" s="742"/>
      <c r="E5" s="742"/>
      <c r="F5" s="742"/>
      <c r="G5" s="742"/>
      <c r="H5" s="742"/>
      <c r="I5" s="742"/>
      <c r="J5" s="742"/>
      <c r="K5" s="742"/>
      <c r="L5" s="742"/>
      <c r="M5" s="742"/>
      <c r="N5" s="742"/>
      <c r="O5" s="743"/>
      <c r="P5" s="744" t="s">
        <v>352</v>
      </c>
      <c r="Q5" s="745"/>
      <c r="R5" s="745"/>
      <c r="S5" s="745"/>
      <c r="T5" s="745"/>
      <c r="U5" s="745"/>
      <c r="V5" s="745"/>
      <c r="W5" s="745"/>
      <c r="X5" s="745"/>
      <c r="Y5" s="745"/>
      <c r="Z5" s="746"/>
      <c r="AA5" s="747" t="s">
        <v>182</v>
      </c>
      <c r="AB5" s="747"/>
      <c r="AC5" s="747"/>
      <c r="AD5" s="747"/>
      <c r="AE5" s="747"/>
      <c r="AF5" s="747"/>
      <c r="AG5" s="745" t="s">
        <v>354</v>
      </c>
      <c r="AH5" s="745"/>
      <c r="AI5" s="745"/>
      <c r="AJ5" s="745"/>
      <c r="AK5" s="745"/>
      <c r="AL5" s="745"/>
      <c r="AM5" s="744" t="s">
        <v>387</v>
      </c>
      <c r="AN5" s="745"/>
      <c r="AO5" s="745"/>
      <c r="AP5" s="745"/>
      <c r="AQ5" s="338"/>
      <c r="AR5" s="393"/>
    </row>
    <row r="6" spans="1:44" ht="165.75">
      <c r="A6" s="120" t="s">
        <v>113</v>
      </c>
      <c r="B6" s="60" t="s">
        <v>210</v>
      </c>
      <c r="C6" s="60" t="s">
        <v>179</v>
      </c>
      <c r="D6" s="60" t="s">
        <v>185</v>
      </c>
      <c r="E6" s="60" t="s">
        <v>244</v>
      </c>
      <c r="F6" s="60" t="s">
        <v>248</v>
      </c>
      <c r="G6" s="60" t="s">
        <v>405</v>
      </c>
      <c r="H6" s="60" t="s">
        <v>237</v>
      </c>
      <c r="I6" s="394" t="s">
        <v>396</v>
      </c>
      <c r="J6" s="395" t="s">
        <v>404</v>
      </c>
      <c r="K6" s="395" t="s">
        <v>299</v>
      </c>
      <c r="L6" s="208" t="s">
        <v>250</v>
      </c>
      <c r="M6" s="208" t="s">
        <v>264</v>
      </c>
      <c r="N6" s="208" t="s">
        <v>188</v>
      </c>
      <c r="O6" s="208" t="s">
        <v>265</v>
      </c>
      <c r="P6" s="60" t="s">
        <v>179</v>
      </c>
      <c r="Q6" s="60" t="s">
        <v>248</v>
      </c>
      <c r="R6" s="60" t="s">
        <v>403</v>
      </c>
      <c r="S6" s="60" t="s">
        <v>237</v>
      </c>
      <c r="T6" s="394" t="s">
        <v>406</v>
      </c>
      <c r="U6" s="395" t="s">
        <v>404</v>
      </c>
      <c r="V6" s="395" t="s">
        <v>299</v>
      </c>
      <c r="W6" s="208" t="s">
        <v>250</v>
      </c>
      <c r="X6" s="208" t="s">
        <v>264</v>
      </c>
      <c r="Y6" s="208" t="s">
        <v>188</v>
      </c>
      <c r="Z6" s="208" t="s">
        <v>211</v>
      </c>
      <c r="AA6" s="208" t="s">
        <v>179</v>
      </c>
      <c r="AB6" s="396" t="s">
        <v>247</v>
      </c>
      <c r="AC6" s="397" t="s">
        <v>250</v>
      </c>
      <c r="AD6" s="208" t="s">
        <v>264</v>
      </c>
      <c r="AE6" s="208" t="s">
        <v>188</v>
      </c>
      <c r="AF6" s="208" t="s">
        <v>211</v>
      </c>
      <c r="AG6" s="208" t="s">
        <v>179</v>
      </c>
      <c r="AH6" s="396" t="s">
        <v>205</v>
      </c>
      <c r="AI6" s="397" t="s">
        <v>250</v>
      </c>
      <c r="AJ6" s="208" t="s">
        <v>264</v>
      </c>
      <c r="AK6" s="208" t="s">
        <v>188</v>
      </c>
      <c r="AL6" s="208" t="s">
        <v>211</v>
      </c>
      <c r="AM6" s="208" t="s">
        <v>179</v>
      </c>
      <c r="AN6" s="396" t="s">
        <v>205</v>
      </c>
      <c r="AO6" s="397" t="s">
        <v>250</v>
      </c>
      <c r="AP6" s="208" t="s">
        <v>264</v>
      </c>
      <c r="AQ6" s="208" t="s">
        <v>188</v>
      </c>
      <c r="AR6" s="208" t="s">
        <v>211</v>
      </c>
    </row>
    <row r="7" spans="1:44">
      <c r="A7" s="178">
        <v>1</v>
      </c>
      <c r="B7" s="178">
        <v>2</v>
      </c>
      <c r="C7" s="178">
        <v>3</v>
      </c>
      <c r="D7" s="178">
        <v>4</v>
      </c>
      <c r="E7" s="178">
        <v>5</v>
      </c>
      <c r="F7" s="178">
        <v>6</v>
      </c>
      <c r="G7" s="178">
        <v>7</v>
      </c>
      <c r="H7" s="178">
        <v>8</v>
      </c>
      <c r="I7" s="178">
        <v>9</v>
      </c>
      <c r="J7" s="282">
        <v>10</v>
      </c>
      <c r="K7" s="282">
        <v>11</v>
      </c>
      <c r="L7" s="178">
        <v>12</v>
      </c>
      <c r="M7" s="178">
        <v>13</v>
      </c>
      <c r="N7" s="178">
        <v>14</v>
      </c>
      <c r="O7" s="178">
        <v>15</v>
      </c>
      <c r="P7" s="178">
        <v>16</v>
      </c>
      <c r="Q7" s="178">
        <v>17</v>
      </c>
      <c r="R7" s="178">
        <v>18</v>
      </c>
      <c r="S7" s="178">
        <v>19</v>
      </c>
      <c r="T7" s="178">
        <v>20</v>
      </c>
      <c r="U7" s="282">
        <v>21</v>
      </c>
      <c r="V7" s="282">
        <v>22</v>
      </c>
      <c r="W7" s="178">
        <v>23</v>
      </c>
      <c r="X7" s="178">
        <v>24</v>
      </c>
      <c r="Y7" s="178">
        <v>25</v>
      </c>
      <c r="Z7" s="178">
        <v>26</v>
      </c>
      <c r="AA7" s="178">
        <v>27</v>
      </c>
      <c r="AB7" s="178">
        <v>28</v>
      </c>
      <c r="AC7" s="178">
        <v>29</v>
      </c>
      <c r="AD7" s="178">
        <v>30</v>
      </c>
      <c r="AE7" s="178">
        <v>31</v>
      </c>
      <c r="AF7" s="178">
        <v>32</v>
      </c>
      <c r="AG7" s="178">
        <v>33</v>
      </c>
      <c r="AH7" s="178">
        <v>34</v>
      </c>
      <c r="AI7" s="178">
        <v>35</v>
      </c>
      <c r="AJ7" s="178">
        <v>36</v>
      </c>
      <c r="AK7" s="178">
        <v>37</v>
      </c>
      <c r="AL7" s="178">
        <v>38</v>
      </c>
      <c r="AM7" s="178">
        <v>39</v>
      </c>
      <c r="AN7" s="178">
        <v>40</v>
      </c>
      <c r="AO7" s="178">
        <v>41</v>
      </c>
      <c r="AP7" s="178">
        <v>42</v>
      </c>
      <c r="AQ7" s="178">
        <v>43</v>
      </c>
      <c r="AR7" s="178">
        <v>44</v>
      </c>
    </row>
    <row r="8" spans="1:44" ht="28.5">
      <c r="A8" s="99"/>
      <c r="B8" s="26" t="s">
        <v>261</v>
      </c>
      <c r="C8" s="26"/>
      <c r="D8" s="26"/>
      <c r="E8" s="26"/>
      <c r="F8" s="26"/>
      <c r="G8" s="16"/>
      <c r="H8" s="26"/>
      <c r="I8" s="26"/>
      <c r="J8" s="313"/>
      <c r="K8" s="313"/>
      <c r="L8" s="26"/>
      <c r="M8" s="26"/>
      <c r="N8" s="26"/>
      <c r="O8" s="26"/>
      <c r="P8" s="203"/>
      <c r="Q8" s="203"/>
      <c r="R8" s="203"/>
      <c r="S8" s="203"/>
      <c r="T8" s="204"/>
      <c r="U8" s="310"/>
      <c r="V8" s="310"/>
      <c r="W8" s="179"/>
      <c r="X8" s="179"/>
      <c r="Y8" s="179"/>
      <c r="Z8" s="179"/>
      <c r="AA8" s="204"/>
      <c r="AB8" s="204"/>
      <c r="AC8" s="204"/>
      <c r="AD8" s="204"/>
      <c r="AE8" s="204"/>
      <c r="AF8" s="179"/>
      <c r="AG8" s="204"/>
      <c r="AH8" s="204"/>
      <c r="AI8" s="204"/>
      <c r="AJ8" s="204"/>
      <c r="AK8" s="204"/>
      <c r="AL8" s="179"/>
      <c r="AM8" s="204"/>
      <c r="AN8" s="204"/>
      <c r="AO8" s="204"/>
      <c r="AP8" s="204"/>
      <c r="AQ8" s="204"/>
      <c r="AR8" s="179"/>
    </row>
    <row r="9" spans="1:44" ht="14.25">
      <c r="A9" s="99"/>
      <c r="B9" s="153" t="s">
        <v>125</v>
      </c>
      <c r="C9" s="153"/>
      <c r="D9" s="153"/>
      <c r="E9" s="153"/>
      <c r="F9" s="153"/>
      <c r="G9" s="248"/>
      <c r="H9" s="153"/>
      <c r="I9" s="153"/>
      <c r="J9" s="292"/>
      <c r="K9" s="292"/>
      <c r="L9" s="153"/>
      <c r="M9" s="153"/>
      <c r="N9" s="153"/>
      <c r="O9" s="153"/>
      <c r="P9" s="203"/>
      <c r="Q9" s="203"/>
      <c r="R9" s="203"/>
      <c r="S9" s="203"/>
      <c r="T9" s="179"/>
      <c r="U9" s="291"/>
      <c r="V9" s="291"/>
      <c r="W9" s="179"/>
      <c r="X9" s="179"/>
      <c r="Y9" s="179"/>
      <c r="Z9" s="179"/>
      <c r="AA9" s="179"/>
      <c r="AB9" s="179"/>
      <c r="AC9" s="203"/>
      <c r="AD9" s="203"/>
      <c r="AE9" s="203"/>
      <c r="AF9" s="179"/>
      <c r="AG9" s="179"/>
      <c r="AH9" s="179"/>
      <c r="AI9" s="203"/>
      <c r="AJ9" s="203"/>
      <c r="AK9" s="203"/>
      <c r="AL9" s="179"/>
      <c r="AM9" s="179"/>
      <c r="AN9" s="179"/>
      <c r="AO9" s="203"/>
      <c r="AP9" s="203"/>
      <c r="AQ9" s="203"/>
      <c r="AR9" s="179"/>
    </row>
    <row r="10" spans="1:44">
      <c r="A10" s="120"/>
      <c r="B10" s="180" t="s">
        <v>388</v>
      </c>
      <c r="C10" s="243"/>
      <c r="D10" s="243"/>
      <c r="E10" s="243"/>
      <c r="F10" s="243"/>
      <c r="G10" s="249"/>
      <c r="H10" s="243"/>
      <c r="I10" s="243"/>
      <c r="J10" s="314"/>
      <c r="K10" s="314"/>
      <c r="L10" s="243"/>
      <c r="M10" s="243"/>
      <c r="N10" s="243"/>
      <c r="O10" s="243"/>
      <c r="P10" s="178"/>
      <c r="Q10" s="178"/>
      <c r="R10" s="178"/>
      <c r="S10" s="178"/>
      <c r="T10" s="178"/>
      <c r="U10" s="282"/>
      <c r="V10" s="282"/>
      <c r="W10" s="178"/>
      <c r="X10" s="178"/>
      <c r="Y10" s="178"/>
      <c r="Z10" s="178"/>
      <c r="AA10" s="120"/>
      <c r="AB10" s="178"/>
      <c r="AC10" s="178"/>
      <c r="AD10" s="178"/>
      <c r="AE10" s="178"/>
      <c r="AF10" s="178"/>
      <c r="AG10" s="120"/>
      <c r="AH10" s="178"/>
      <c r="AI10" s="178"/>
      <c r="AJ10" s="178"/>
      <c r="AK10" s="178"/>
      <c r="AL10" s="178"/>
      <c r="AM10" s="120"/>
      <c r="AN10" s="178"/>
      <c r="AO10" s="178"/>
      <c r="AP10" s="178"/>
      <c r="AQ10" s="178"/>
      <c r="AR10" s="178"/>
    </row>
    <row r="11" spans="1:44" ht="14.25">
      <c r="A11" s="99"/>
      <c r="B11" s="153" t="s">
        <v>176</v>
      </c>
      <c r="C11" s="153"/>
      <c r="D11" s="153"/>
      <c r="E11" s="153"/>
      <c r="F11" s="153"/>
      <c r="G11" s="248"/>
      <c r="H11" s="153"/>
      <c r="I11" s="153"/>
      <c r="J11" s="292"/>
      <c r="K11" s="292"/>
      <c r="L11" s="153"/>
      <c r="M11" s="153"/>
      <c r="N11" s="153"/>
      <c r="O11" s="153"/>
      <c r="P11" s="99"/>
      <c r="Q11" s="99"/>
      <c r="R11" s="99"/>
      <c r="S11" s="99"/>
      <c r="T11" s="99"/>
      <c r="U11" s="283"/>
      <c r="V11" s="283"/>
      <c r="W11" s="99"/>
      <c r="X11" s="203"/>
      <c r="Y11" s="203"/>
      <c r="Z11" s="203"/>
      <c r="AA11" s="179"/>
      <c r="AB11" s="203"/>
      <c r="AC11" s="203"/>
      <c r="AD11" s="203"/>
      <c r="AE11" s="203"/>
      <c r="AF11" s="179"/>
      <c r="AG11" s="179"/>
      <c r="AH11" s="203"/>
      <c r="AI11" s="203"/>
      <c r="AJ11" s="203"/>
      <c r="AK11" s="203"/>
      <c r="AL11" s="179"/>
      <c r="AM11" s="179"/>
      <c r="AN11" s="203"/>
      <c r="AO11" s="203"/>
      <c r="AP11" s="203"/>
      <c r="AQ11" s="203"/>
      <c r="AR11" s="179"/>
    </row>
    <row r="12" spans="1:44" ht="14.25">
      <c r="A12" s="120">
        <v>1</v>
      </c>
      <c r="B12" s="178"/>
      <c r="C12" s="178"/>
      <c r="D12" s="178"/>
      <c r="E12" s="178"/>
      <c r="F12" s="178"/>
      <c r="G12" s="250"/>
      <c r="H12" s="178"/>
      <c r="I12" s="178"/>
      <c r="J12" s="282"/>
      <c r="K12" s="282"/>
      <c r="L12" s="178"/>
      <c r="M12" s="178"/>
      <c r="N12" s="178"/>
      <c r="O12" s="205">
        <f>I12+L12+M12+N12</f>
        <v>0</v>
      </c>
      <c r="P12" s="27"/>
      <c r="Q12" s="27"/>
      <c r="R12" s="27"/>
      <c r="S12" s="27"/>
      <c r="T12" s="27"/>
      <c r="U12" s="284"/>
      <c r="V12" s="284"/>
      <c r="W12" s="200"/>
      <c r="X12" s="205"/>
      <c r="Y12" s="205"/>
      <c r="Z12" s="205">
        <f>T12+W12+X12+Y12</f>
        <v>0</v>
      </c>
      <c r="AA12" s="205">
        <f>C12-P12</f>
        <v>0</v>
      </c>
      <c r="AB12" s="205">
        <f>I12-T12</f>
        <v>0</v>
      </c>
      <c r="AC12" s="205">
        <f t="shared" ref="AC12:AE14" si="0">L12-W12</f>
        <v>0</v>
      </c>
      <c r="AD12" s="205">
        <f t="shared" si="0"/>
        <v>0</v>
      </c>
      <c r="AE12" s="205">
        <f t="shared" si="0"/>
        <v>0</v>
      </c>
      <c r="AF12" s="205">
        <f>AB12+AC12+AD12+AE12</f>
        <v>0</v>
      </c>
      <c r="AG12" s="183"/>
      <c r="AH12" s="203"/>
      <c r="AI12" s="203"/>
      <c r="AJ12" s="203"/>
      <c r="AK12" s="203"/>
      <c r="AL12" s="205">
        <f>AH12+AI12+AJ12+AK12</f>
        <v>0</v>
      </c>
      <c r="AM12" s="183"/>
      <c r="AN12" s="203"/>
      <c r="AO12" s="203"/>
      <c r="AP12" s="203"/>
      <c r="AQ12" s="203"/>
      <c r="AR12" s="205">
        <f>AN12+AO12+AP12+AQ12</f>
        <v>0</v>
      </c>
    </row>
    <row r="13" spans="1:44" ht="14.25">
      <c r="A13" s="120">
        <v>2</v>
      </c>
      <c r="B13" s="178"/>
      <c r="C13" s="178"/>
      <c r="D13" s="178"/>
      <c r="E13" s="178"/>
      <c r="F13" s="178"/>
      <c r="G13" s="250"/>
      <c r="H13" s="178"/>
      <c r="I13" s="178"/>
      <c r="J13" s="282"/>
      <c r="K13" s="282"/>
      <c r="L13" s="178"/>
      <c r="M13" s="178"/>
      <c r="N13" s="178"/>
      <c r="O13" s="205">
        <f>I13+L13+M13+N13</f>
        <v>0</v>
      </c>
      <c r="P13" s="27"/>
      <c r="Q13" s="27"/>
      <c r="R13" s="27"/>
      <c r="S13" s="27"/>
      <c r="T13" s="27"/>
      <c r="U13" s="284"/>
      <c r="V13" s="284"/>
      <c r="W13" s="200"/>
      <c r="X13" s="205"/>
      <c r="Y13" s="205"/>
      <c r="Z13" s="205">
        <f>T13+W13+X13+Y13</f>
        <v>0</v>
      </c>
      <c r="AA13" s="205">
        <f>C13-P13</f>
        <v>0</v>
      </c>
      <c r="AB13" s="205">
        <f>I13-T13</f>
        <v>0</v>
      </c>
      <c r="AC13" s="205">
        <f t="shared" si="0"/>
        <v>0</v>
      </c>
      <c r="AD13" s="205">
        <f t="shared" si="0"/>
        <v>0</v>
      </c>
      <c r="AE13" s="205">
        <f t="shared" si="0"/>
        <v>0</v>
      </c>
      <c r="AF13" s="205">
        <f>AB13+AC13+AD13+AE13</f>
        <v>0</v>
      </c>
      <c r="AG13" s="183"/>
      <c r="AH13" s="203"/>
      <c r="AI13" s="203"/>
      <c r="AJ13" s="203"/>
      <c r="AK13" s="203"/>
      <c r="AL13" s="205">
        <f>AH13+AI13+AJ13+AK13</f>
        <v>0</v>
      </c>
      <c r="AM13" s="183"/>
      <c r="AN13" s="203"/>
      <c r="AO13" s="203"/>
      <c r="AP13" s="203"/>
      <c r="AQ13" s="203"/>
      <c r="AR13" s="205">
        <f>AN13+AO13+AP13+AQ13</f>
        <v>0</v>
      </c>
    </row>
    <row r="14" spans="1:44" ht="14.25">
      <c r="A14" s="120">
        <v>3</v>
      </c>
      <c r="B14" s="178"/>
      <c r="C14" s="178"/>
      <c r="D14" s="178"/>
      <c r="E14" s="178"/>
      <c r="F14" s="178"/>
      <c r="G14" s="250"/>
      <c r="H14" s="178"/>
      <c r="I14" s="178"/>
      <c r="J14" s="282"/>
      <c r="K14" s="282"/>
      <c r="L14" s="178"/>
      <c r="M14" s="178"/>
      <c r="N14" s="178"/>
      <c r="O14" s="205">
        <f>I14+L14+M14+N14</f>
        <v>0</v>
      </c>
      <c r="P14" s="99"/>
      <c r="Q14" s="99"/>
      <c r="R14" s="99"/>
      <c r="S14" s="99"/>
      <c r="T14" s="99"/>
      <c r="U14" s="283"/>
      <c r="V14" s="283"/>
      <c r="W14" s="200"/>
      <c r="X14" s="205"/>
      <c r="Y14" s="205"/>
      <c r="Z14" s="205">
        <f>T14+W14+X14+Y14</f>
        <v>0</v>
      </c>
      <c r="AA14" s="205">
        <f>C14-P14</f>
        <v>0</v>
      </c>
      <c r="AB14" s="205">
        <f>I14-T14</f>
        <v>0</v>
      </c>
      <c r="AC14" s="205">
        <f t="shared" si="0"/>
        <v>0</v>
      </c>
      <c r="AD14" s="205">
        <f t="shared" si="0"/>
        <v>0</v>
      </c>
      <c r="AE14" s="205">
        <f t="shared" si="0"/>
        <v>0</v>
      </c>
      <c r="AF14" s="205">
        <f>AB14+AC14+AD14+AE14</f>
        <v>0</v>
      </c>
      <c r="AG14" s="183"/>
      <c r="AH14" s="203"/>
      <c r="AI14" s="203"/>
      <c r="AJ14" s="203"/>
      <c r="AK14" s="203"/>
      <c r="AL14" s="205">
        <f>AH14+AI14+AJ14+AK14</f>
        <v>0</v>
      </c>
      <c r="AM14" s="183"/>
      <c r="AN14" s="203"/>
      <c r="AO14" s="203"/>
      <c r="AP14" s="203"/>
      <c r="AQ14" s="203"/>
      <c r="AR14" s="205">
        <f>AN14+AO14+AP14+AQ14</f>
        <v>0</v>
      </c>
    </row>
    <row r="15" spans="1:44" s="246" customFormat="1">
      <c r="A15" s="203"/>
      <c r="B15" s="186" t="s">
        <v>221</v>
      </c>
      <c r="C15" s="205">
        <f>SUM(C12:C14)</f>
        <v>0</v>
      </c>
      <c r="D15" s="205" t="s">
        <v>1</v>
      </c>
      <c r="E15" s="205" t="s">
        <v>1</v>
      </c>
      <c r="F15" s="205" t="s">
        <v>1</v>
      </c>
      <c r="G15" s="205" t="s">
        <v>1</v>
      </c>
      <c r="H15" s="205" t="s">
        <v>1</v>
      </c>
      <c r="I15" s="205">
        <f t="shared" ref="I15:P15" si="1">SUM(I12:I14)</f>
        <v>0</v>
      </c>
      <c r="J15" s="285">
        <f t="shared" si="1"/>
        <v>0</v>
      </c>
      <c r="K15" s="285">
        <f t="shared" si="1"/>
        <v>0</v>
      </c>
      <c r="L15" s="205">
        <f t="shared" si="1"/>
        <v>0</v>
      </c>
      <c r="M15" s="205">
        <f t="shared" si="1"/>
        <v>0</v>
      </c>
      <c r="N15" s="205">
        <f t="shared" si="1"/>
        <v>0</v>
      </c>
      <c r="O15" s="205">
        <f t="shared" si="1"/>
        <v>0</v>
      </c>
      <c r="P15" s="205">
        <f t="shared" si="1"/>
        <v>0</v>
      </c>
      <c r="Q15" s="205" t="s">
        <v>1</v>
      </c>
      <c r="R15" s="205" t="s">
        <v>1</v>
      </c>
      <c r="S15" s="205" t="s">
        <v>1</v>
      </c>
      <c r="T15" s="205">
        <f t="shared" ref="T15:AJ15" si="2">SUM(T12:T14)</f>
        <v>0</v>
      </c>
      <c r="U15" s="285">
        <f t="shared" si="2"/>
        <v>0</v>
      </c>
      <c r="V15" s="285">
        <f t="shared" si="2"/>
        <v>0</v>
      </c>
      <c r="W15" s="205">
        <f t="shared" si="2"/>
        <v>0</v>
      </c>
      <c r="X15" s="205">
        <f t="shared" si="2"/>
        <v>0</v>
      </c>
      <c r="Y15" s="205">
        <f t="shared" si="2"/>
        <v>0</v>
      </c>
      <c r="Z15" s="205">
        <f t="shared" si="2"/>
        <v>0</v>
      </c>
      <c r="AA15" s="205">
        <f t="shared" si="2"/>
        <v>0</v>
      </c>
      <c r="AB15" s="205">
        <f t="shared" si="2"/>
        <v>0</v>
      </c>
      <c r="AC15" s="205">
        <f t="shared" si="2"/>
        <v>0</v>
      </c>
      <c r="AD15" s="205">
        <f t="shared" si="2"/>
        <v>0</v>
      </c>
      <c r="AE15" s="205">
        <f t="shared" si="2"/>
        <v>0</v>
      </c>
      <c r="AF15" s="205">
        <f t="shared" si="2"/>
        <v>0</v>
      </c>
      <c r="AG15" s="205">
        <f t="shared" si="2"/>
        <v>0</v>
      </c>
      <c r="AH15" s="205">
        <f t="shared" si="2"/>
        <v>0</v>
      </c>
      <c r="AI15" s="205">
        <f t="shared" si="2"/>
        <v>0</v>
      </c>
      <c r="AJ15" s="205">
        <f t="shared" si="2"/>
        <v>0</v>
      </c>
      <c r="AK15" s="205">
        <f t="shared" ref="AK15:AR15" si="3">SUM(AK12:AK14)</f>
        <v>0</v>
      </c>
      <c r="AL15" s="205">
        <f t="shared" si="3"/>
        <v>0</v>
      </c>
      <c r="AM15" s="205">
        <f t="shared" si="3"/>
        <v>0</v>
      </c>
      <c r="AN15" s="205">
        <f t="shared" si="3"/>
        <v>0</v>
      </c>
      <c r="AO15" s="205">
        <f t="shared" si="3"/>
        <v>0</v>
      </c>
      <c r="AP15" s="205">
        <f t="shared" si="3"/>
        <v>0</v>
      </c>
      <c r="AQ15" s="205">
        <f t="shared" si="3"/>
        <v>0</v>
      </c>
      <c r="AR15" s="205">
        <f t="shared" si="3"/>
        <v>0</v>
      </c>
    </row>
    <row r="16" spans="1:44" ht="14.25">
      <c r="A16" s="99"/>
      <c r="B16" s="153"/>
      <c r="C16" s="153"/>
      <c r="D16" s="153"/>
      <c r="E16" s="153"/>
      <c r="F16" s="153"/>
      <c r="G16" s="248"/>
      <c r="H16" s="153"/>
      <c r="I16" s="153"/>
      <c r="J16" s="292"/>
      <c r="K16" s="292"/>
      <c r="L16" s="153"/>
      <c r="M16" s="153"/>
      <c r="N16" s="153"/>
      <c r="O16" s="153"/>
      <c r="P16" s="203"/>
      <c r="Q16" s="203"/>
      <c r="R16" s="203"/>
      <c r="S16" s="203"/>
      <c r="T16" s="179"/>
      <c r="U16" s="291"/>
      <c r="V16" s="291"/>
      <c r="W16" s="179"/>
      <c r="X16" s="179"/>
      <c r="Y16" s="179"/>
      <c r="Z16" s="179"/>
      <c r="AA16" s="179"/>
      <c r="AB16" s="179"/>
      <c r="AC16" s="203"/>
      <c r="AD16" s="203"/>
      <c r="AE16" s="203"/>
      <c r="AF16" s="179"/>
      <c r="AG16" s="179"/>
      <c r="AH16" s="179"/>
      <c r="AI16" s="203"/>
      <c r="AJ16" s="203"/>
      <c r="AK16" s="203"/>
      <c r="AL16" s="179"/>
      <c r="AM16" s="179"/>
      <c r="AN16" s="179"/>
      <c r="AO16" s="203"/>
      <c r="AP16" s="203"/>
      <c r="AQ16" s="203"/>
      <c r="AR16" s="179"/>
    </row>
    <row r="17" spans="1:44" ht="14.25">
      <c r="A17" s="99"/>
      <c r="B17" s="153"/>
      <c r="C17" s="153"/>
      <c r="D17" s="153"/>
      <c r="E17" s="153"/>
      <c r="F17" s="153"/>
      <c r="G17" s="248"/>
      <c r="H17" s="153"/>
      <c r="I17" s="153"/>
      <c r="J17" s="292"/>
      <c r="K17" s="292"/>
      <c r="L17" s="153"/>
      <c r="M17" s="153"/>
      <c r="N17" s="153"/>
      <c r="O17" s="153"/>
      <c r="P17" s="203"/>
      <c r="Q17" s="203"/>
      <c r="R17" s="203"/>
      <c r="S17" s="203"/>
      <c r="T17" s="179"/>
      <c r="U17" s="291"/>
      <c r="V17" s="291"/>
      <c r="W17" s="179"/>
      <c r="X17" s="179"/>
      <c r="Y17" s="179"/>
      <c r="Z17" s="179"/>
      <c r="AA17" s="179"/>
      <c r="AB17" s="179"/>
      <c r="AC17" s="203"/>
      <c r="AD17" s="203"/>
      <c r="AE17" s="203"/>
      <c r="AF17" s="179"/>
      <c r="AG17" s="179"/>
      <c r="AH17" s="179"/>
      <c r="AI17" s="203"/>
      <c r="AJ17" s="203"/>
      <c r="AK17" s="203"/>
      <c r="AL17" s="179"/>
      <c r="AM17" s="179"/>
      <c r="AN17" s="179"/>
      <c r="AO17" s="203"/>
      <c r="AP17" s="203"/>
      <c r="AQ17" s="203"/>
      <c r="AR17" s="179"/>
    </row>
    <row r="18" spans="1:44" s="29" customFormat="1" ht="14.25">
      <c r="A18" s="168"/>
      <c r="B18" s="153" t="s">
        <v>191</v>
      </c>
      <c r="C18" s="153"/>
      <c r="D18" s="153"/>
      <c r="E18" s="153"/>
      <c r="F18" s="153"/>
      <c r="G18" s="248"/>
      <c r="H18" s="153"/>
      <c r="I18" s="153"/>
      <c r="J18" s="292"/>
      <c r="K18" s="292"/>
      <c r="L18" s="153"/>
      <c r="M18" s="153"/>
      <c r="N18" s="153"/>
      <c r="O18" s="153"/>
      <c r="P18" s="181"/>
      <c r="Q18" s="181"/>
      <c r="R18" s="181"/>
      <c r="S18" s="181"/>
      <c r="T18" s="153"/>
      <c r="U18" s="292"/>
      <c r="V18" s="292"/>
      <c r="W18" s="153"/>
      <c r="X18" s="183"/>
      <c r="Y18" s="183"/>
      <c r="Z18" s="183"/>
      <c r="AA18" s="153"/>
      <c r="AB18" s="153"/>
      <c r="AC18" s="153"/>
      <c r="AD18" s="153"/>
      <c r="AE18" s="153"/>
      <c r="AF18" s="183"/>
      <c r="AG18" s="153"/>
      <c r="AH18" s="153"/>
      <c r="AI18" s="153"/>
      <c r="AJ18" s="153"/>
      <c r="AK18" s="153"/>
      <c r="AL18" s="183"/>
      <c r="AM18" s="153"/>
      <c r="AN18" s="153"/>
      <c r="AO18" s="153"/>
      <c r="AP18" s="153"/>
      <c r="AQ18" s="153"/>
      <c r="AR18" s="183"/>
    </row>
    <row r="19" spans="1:44" s="29" customFormat="1" ht="14.25">
      <c r="A19" s="168"/>
      <c r="B19" s="153" t="s">
        <v>192</v>
      </c>
      <c r="C19" s="153"/>
      <c r="D19" s="153"/>
      <c r="E19" s="153"/>
      <c r="F19" s="153"/>
      <c r="G19" s="248"/>
      <c r="H19" s="153"/>
      <c r="I19" s="153"/>
      <c r="J19" s="292"/>
      <c r="K19" s="292"/>
      <c r="L19" s="153"/>
      <c r="M19" s="153"/>
      <c r="N19" s="153"/>
      <c r="O19" s="153"/>
      <c r="P19" s="181"/>
      <c r="Q19" s="181"/>
      <c r="R19" s="181"/>
      <c r="S19" s="181"/>
      <c r="T19" s="153"/>
      <c r="U19" s="292"/>
      <c r="V19" s="292"/>
      <c r="W19" s="153"/>
      <c r="X19" s="183"/>
      <c r="Y19" s="183"/>
      <c r="Z19" s="183"/>
      <c r="AA19" s="153"/>
      <c r="AB19" s="153"/>
      <c r="AC19" s="153"/>
      <c r="AD19" s="153"/>
      <c r="AE19" s="153"/>
      <c r="AF19" s="183"/>
      <c r="AG19" s="153"/>
      <c r="AH19" s="153"/>
      <c r="AI19" s="153"/>
      <c r="AJ19" s="153"/>
      <c r="AK19" s="153"/>
      <c r="AL19" s="183"/>
      <c r="AM19" s="153"/>
      <c r="AN19" s="153"/>
      <c r="AO19" s="153"/>
      <c r="AP19" s="153"/>
      <c r="AQ19" s="153"/>
      <c r="AR19" s="183"/>
    </row>
    <row r="20" spans="1:44" ht="14.25">
      <c r="A20" s="99">
        <v>1</v>
      </c>
      <c r="B20" s="99"/>
      <c r="C20" s="178"/>
      <c r="D20" s="178"/>
      <c r="E20" s="178"/>
      <c r="F20" s="178"/>
      <c r="G20" s="250"/>
      <c r="H20" s="178"/>
      <c r="I20" s="178"/>
      <c r="J20" s="282"/>
      <c r="K20" s="282"/>
      <c r="L20" s="178"/>
      <c r="M20" s="178"/>
      <c r="N20" s="178"/>
      <c r="O20" s="205">
        <f>I20+L20+M20+N20</f>
        <v>0</v>
      </c>
      <c r="P20" s="27"/>
      <c r="Q20" s="27"/>
      <c r="R20" s="27"/>
      <c r="S20" s="27"/>
      <c r="T20" s="27"/>
      <c r="U20" s="284"/>
      <c r="V20" s="284"/>
      <c r="W20" s="200"/>
      <c r="X20" s="205"/>
      <c r="Y20" s="205"/>
      <c r="Z20" s="205">
        <f>T20+W20+X20+Y20</f>
        <v>0</v>
      </c>
      <c r="AA20" s="205">
        <f>C20-P20</f>
        <v>0</v>
      </c>
      <c r="AB20" s="205">
        <f>I20-T20</f>
        <v>0</v>
      </c>
      <c r="AC20" s="205">
        <f t="shared" ref="AC20:AE22" si="4">L20-W20</f>
        <v>0</v>
      </c>
      <c r="AD20" s="205">
        <f t="shared" si="4"/>
        <v>0</v>
      </c>
      <c r="AE20" s="205">
        <f t="shared" si="4"/>
        <v>0</v>
      </c>
      <c r="AF20" s="205">
        <f>AB20+AC20+AD20+AE20</f>
        <v>0</v>
      </c>
      <c r="AG20" s="183"/>
      <c r="AH20" s="203"/>
      <c r="AI20" s="203"/>
      <c r="AJ20" s="203"/>
      <c r="AK20" s="203"/>
      <c r="AL20" s="205">
        <f>AH20+AI20+AJ20+AK20</f>
        <v>0</v>
      </c>
      <c r="AM20" s="183"/>
      <c r="AN20" s="203"/>
      <c r="AO20" s="203"/>
      <c r="AP20" s="203"/>
      <c r="AQ20" s="203"/>
      <c r="AR20" s="205">
        <f>AN20+AO20+AP20+AQ20</f>
        <v>0</v>
      </c>
    </row>
    <row r="21" spans="1:44" ht="14.25">
      <c r="A21" s="99">
        <v>2</v>
      </c>
      <c r="B21" s="99"/>
      <c r="C21" s="178"/>
      <c r="D21" s="178"/>
      <c r="E21" s="178"/>
      <c r="F21" s="178"/>
      <c r="G21" s="250"/>
      <c r="H21" s="178"/>
      <c r="I21" s="178"/>
      <c r="J21" s="282"/>
      <c r="K21" s="282"/>
      <c r="L21" s="178"/>
      <c r="M21" s="178"/>
      <c r="N21" s="178"/>
      <c r="O21" s="205">
        <f>I21+L21+M21+N21</f>
        <v>0</v>
      </c>
      <c r="P21" s="27"/>
      <c r="Q21" s="27"/>
      <c r="R21" s="27"/>
      <c r="S21" s="27"/>
      <c r="T21" s="27"/>
      <c r="U21" s="284"/>
      <c r="V21" s="284"/>
      <c r="W21" s="200"/>
      <c r="X21" s="205"/>
      <c r="Y21" s="205"/>
      <c r="Z21" s="205">
        <f>T21+W21+X21+Y21</f>
        <v>0</v>
      </c>
      <c r="AA21" s="205">
        <f>C21-P21</f>
        <v>0</v>
      </c>
      <c r="AB21" s="205">
        <f>I21-T21</f>
        <v>0</v>
      </c>
      <c r="AC21" s="205">
        <f t="shared" si="4"/>
        <v>0</v>
      </c>
      <c r="AD21" s="205">
        <f t="shared" si="4"/>
        <v>0</v>
      </c>
      <c r="AE21" s="205">
        <f t="shared" si="4"/>
        <v>0</v>
      </c>
      <c r="AF21" s="205">
        <f>AB21+AC21+AD21+AE21</f>
        <v>0</v>
      </c>
      <c r="AG21" s="183"/>
      <c r="AH21" s="203"/>
      <c r="AI21" s="203"/>
      <c r="AJ21" s="203"/>
      <c r="AK21" s="203"/>
      <c r="AL21" s="205">
        <f>AH21+AI21+AJ21+AK21</f>
        <v>0</v>
      </c>
      <c r="AM21" s="183"/>
      <c r="AN21" s="203"/>
      <c r="AO21" s="203"/>
      <c r="AP21" s="203"/>
      <c r="AQ21" s="203"/>
      <c r="AR21" s="205">
        <f>AN21+AO21+AP21+AQ21</f>
        <v>0</v>
      </c>
    </row>
    <row r="22" spans="1:44" ht="14.25">
      <c r="A22" s="99">
        <v>3</v>
      </c>
      <c r="B22" s="99"/>
      <c r="C22" s="178"/>
      <c r="D22" s="178"/>
      <c r="E22" s="178"/>
      <c r="F22" s="178"/>
      <c r="G22" s="250"/>
      <c r="H22" s="178"/>
      <c r="I22" s="178"/>
      <c r="J22" s="282"/>
      <c r="K22" s="282"/>
      <c r="L22" s="178"/>
      <c r="M22" s="178"/>
      <c r="N22" s="178"/>
      <c r="O22" s="205">
        <f>I22+L22+M22+N22</f>
        <v>0</v>
      </c>
      <c r="P22" s="99"/>
      <c r="Q22" s="99"/>
      <c r="R22" s="99"/>
      <c r="S22" s="99"/>
      <c r="T22" s="99"/>
      <c r="U22" s="283"/>
      <c r="V22" s="283"/>
      <c r="W22" s="200"/>
      <c r="X22" s="205"/>
      <c r="Y22" s="205"/>
      <c r="Z22" s="205">
        <f>T22+W22+X22+Y22</f>
        <v>0</v>
      </c>
      <c r="AA22" s="205">
        <f>C22-P22</f>
        <v>0</v>
      </c>
      <c r="AB22" s="205">
        <f>I22-T22</f>
        <v>0</v>
      </c>
      <c r="AC22" s="205">
        <f t="shared" si="4"/>
        <v>0</v>
      </c>
      <c r="AD22" s="205">
        <f t="shared" si="4"/>
        <v>0</v>
      </c>
      <c r="AE22" s="205">
        <f t="shared" si="4"/>
        <v>0</v>
      </c>
      <c r="AF22" s="205">
        <f>AB22+AC22+AD22+AE22</f>
        <v>0</v>
      </c>
      <c r="AG22" s="183"/>
      <c r="AH22" s="203"/>
      <c r="AI22" s="203"/>
      <c r="AJ22" s="203"/>
      <c r="AK22" s="203"/>
      <c r="AL22" s="205">
        <f>AH22+AI22+AJ22+AK22</f>
        <v>0</v>
      </c>
      <c r="AM22" s="183"/>
      <c r="AN22" s="203"/>
      <c r="AO22" s="203"/>
      <c r="AP22" s="203"/>
      <c r="AQ22" s="203"/>
      <c r="AR22" s="205">
        <f>AN22+AO22+AP22+AQ22</f>
        <v>0</v>
      </c>
    </row>
    <row r="23" spans="1:44" s="246" customFormat="1">
      <c r="A23" s="203"/>
      <c r="B23" s="186" t="s">
        <v>221</v>
      </c>
      <c r="C23" s="205">
        <f>SUM(C20:C22)</f>
        <v>0</v>
      </c>
      <c r="D23" s="205" t="s">
        <v>1</v>
      </c>
      <c r="E23" s="205" t="s">
        <v>1</v>
      </c>
      <c r="F23" s="205" t="s">
        <v>1</v>
      </c>
      <c r="G23" s="205" t="s">
        <v>1</v>
      </c>
      <c r="H23" s="205" t="s">
        <v>1</v>
      </c>
      <c r="I23" s="205">
        <f t="shared" ref="I23:P23" si="5">SUM(I20:I22)</f>
        <v>0</v>
      </c>
      <c r="J23" s="285">
        <f t="shared" si="5"/>
        <v>0</v>
      </c>
      <c r="K23" s="285">
        <f t="shared" si="5"/>
        <v>0</v>
      </c>
      <c r="L23" s="205">
        <f t="shared" si="5"/>
        <v>0</v>
      </c>
      <c r="M23" s="205">
        <f t="shared" si="5"/>
        <v>0</v>
      </c>
      <c r="N23" s="205">
        <f t="shared" si="5"/>
        <v>0</v>
      </c>
      <c r="O23" s="205">
        <f t="shared" si="5"/>
        <v>0</v>
      </c>
      <c r="P23" s="205">
        <f t="shared" si="5"/>
        <v>0</v>
      </c>
      <c r="Q23" s="205" t="s">
        <v>1</v>
      </c>
      <c r="R23" s="205" t="s">
        <v>1</v>
      </c>
      <c r="S23" s="205" t="s">
        <v>1</v>
      </c>
      <c r="T23" s="205">
        <f t="shared" ref="T23:AJ23" si="6">SUM(T20:T22)</f>
        <v>0</v>
      </c>
      <c r="U23" s="285">
        <f t="shared" si="6"/>
        <v>0</v>
      </c>
      <c r="V23" s="285">
        <f t="shared" si="6"/>
        <v>0</v>
      </c>
      <c r="W23" s="205">
        <f t="shared" si="6"/>
        <v>0</v>
      </c>
      <c r="X23" s="205">
        <f t="shared" si="6"/>
        <v>0</v>
      </c>
      <c r="Y23" s="205">
        <f t="shared" si="6"/>
        <v>0</v>
      </c>
      <c r="Z23" s="205">
        <f t="shared" si="6"/>
        <v>0</v>
      </c>
      <c r="AA23" s="205">
        <f t="shared" si="6"/>
        <v>0</v>
      </c>
      <c r="AB23" s="205">
        <f t="shared" si="6"/>
        <v>0</v>
      </c>
      <c r="AC23" s="205">
        <f t="shared" si="6"/>
        <v>0</v>
      </c>
      <c r="AD23" s="205">
        <f t="shared" si="6"/>
        <v>0</v>
      </c>
      <c r="AE23" s="205">
        <f t="shared" si="6"/>
        <v>0</v>
      </c>
      <c r="AF23" s="205">
        <f t="shared" si="6"/>
        <v>0</v>
      </c>
      <c r="AG23" s="205">
        <f t="shared" si="6"/>
        <v>0</v>
      </c>
      <c r="AH23" s="205">
        <f t="shared" si="6"/>
        <v>0</v>
      </c>
      <c r="AI23" s="205">
        <f t="shared" si="6"/>
        <v>0</v>
      </c>
      <c r="AJ23" s="205">
        <f t="shared" si="6"/>
        <v>0</v>
      </c>
      <c r="AK23" s="205">
        <f t="shared" ref="AK23:AR23" si="7">SUM(AK20:AK22)</f>
        <v>0</v>
      </c>
      <c r="AL23" s="205">
        <f t="shared" si="7"/>
        <v>0</v>
      </c>
      <c r="AM23" s="205">
        <f t="shared" si="7"/>
        <v>0</v>
      </c>
      <c r="AN23" s="205">
        <f t="shared" si="7"/>
        <v>0</v>
      </c>
      <c r="AO23" s="205">
        <f t="shared" si="7"/>
        <v>0</v>
      </c>
      <c r="AP23" s="205">
        <f t="shared" si="7"/>
        <v>0</v>
      </c>
      <c r="AQ23" s="205">
        <f t="shared" si="7"/>
        <v>0</v>
      </c>
      <c r="AR23" s="205">
        <f t="shared" si="7"/>
        <v>0</v>
      </c>
    </row>
    <row r="24" spans="1:44" s="246" customFormat="1">
      <c r="A24" s="203"/>
      <c r="B24" s="186"/>
      <c r="C24" s="186"/>
      <c r="D24" s="186"/>
      <c r="E24" s="186"/>
      <c r="F24" s="186"/>
      <c r="G24" s="251"/>
      <c r="H24" s="186"/>
      <c r="I24" s="186"/>
      <c r="J24" s="315"/>
      <c r="K24" s="315"/>
      <c r="L24" s="186"/>
      <c r="M24" s="186"/>
      <c r="N24" s="186"/>
      <c r="O24" s="186"/>
      <c r="P24" s="205"/>
      <c r="Q24" s="205"/>
      <c r="R24" s="205"/>
      <c r="S24" s="205"/>
      <c r="T24" s="205"/>
      <c r="U24" s="285"/>
      <c r="V24" s="28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row>
    <row r="25" spans="1:44" s="246" customFormat="1">
      <c r="A25" s="203"/>
      <c r="B25" s="186"/>
      <c r="C25" s="186"/>
      <c r="D25" s="186"/>
      <c r="E25" s="186"/>
      <c r="F25" s="186"/>
      <c r="G25" s="251"/>
      <c r="H25" s="186"/>
      <c r="I25" s="186"/>
      <c r="J25" s="315"/>
      <c r="K25" s="315"/>
      <c r="L25" s="186"/>
      <c r="M25" s="186"/>
      <c r="N25" s="186"/>
      <c r="O25" s="186"/>
      <c r="P25" s="205"/>
      <c r="Q25" s="205"/>
      <c r="R25" s="205"/>
      <c r="S25" s="205"/>
      <c r="T25" s="205"/>
      <c r="U25" s="285"/>
      <c r="V25" s="28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row>
    <row r="26" spans="1:44" s="29" customFormat="1" ht="14.25">
      <c r="A26" s="168"/>
      <c r="B26" s="153" t="s">
        <v>191</v>
      </c>
      <c r="C26" s="153"/>
      <c r="D26" s="153"/>
      <c r="E26" s="153"/>
      <c r="F26" s="153"/>
      <c r="G26" s="248"/>
      <c r="H26" s="153"/>
      <c r="I26" s="153"/>
      <c r="J26" s="292"/>
      <c r="K26" s="292"/>
      <c r="L26" s="153"/>
      <c r="M26" s="153"/>
      <c r="N26" s="153"/>
      <c r="O26" s="153"/>
      <c r="P26" s="181"/>
      <c r="Q26" s="181"/>
      <c r="R26" s="181"/>
      <c r="S26" s="181"/>
      <c r="T26" s="153"/>
      <c r="U26" s="292"/>
      <c r="V26" s="292"/>
      <c r="W26" s="153"/>
      <c r="X26" s="183"/>
      <c r="Y26" s="183"/>
      <c r="Z26" s="183"/>
      <c r="AA26" s="153"/>
      <c r="AB26" s="153"/>
      <c r="AC26" s="153"/>
      <c r="AD26" s="153"/>
      <c r="AE26" s="153"/>
      <c r="AF26" s="183"/>
      <c r="AG26" s="153"/>
      <c r="AH26" s="153"/>
      <c r="AI26" s="153"/>
      <c r="AJ26" s="153"/>
      <c r="AK26" s="153"/>
      <c r="AL26" s="183"/>
      <c r="AM26" s="153"/>
      <c r="AN26" s="153"/>
      <c r="AO26" s="153"/>
      <c r="AP26" s="153"/>
      <c r="AQ26" s="153"/>
      <c r="AR26" s="183"/>
    </row>
    <row r="27" spans="1:44" s="29" customFormat="1" ht="14.25">
      <c r="A27" s="168"/>
      <c r="B27" s="153" t="s">
        <v>192</v>
      </c>
      <c r="C27" s="153"/>
      <c r="D27" s="153"/>
      <c r="E27" s="153"/>
      <c r="F27" s="153"/>
      <c r="G27" s="248"/>
      <c r="H27" s="153"/>
      <c r="I27" s="153"/>
      <c r="J27" s="292"/>
      <c r="K27" s="292"/>
      <c r="L27" s="153"/>
      <c r="M27" s="153"/>
      <c r="N27" s="153"/>
      <c r="O27" s="153"/>
      <c r="P27" s="181"/>
      <c r="Q27" s="181"/>
      <c r="R27" s="181"/>
      <c r="S27" s="181"/>
      <c r="T27" s="153"/>
      <c r="U27" s="292"/>
      <c r="V27" s="292"/>
      <c r="W27" s="153"/>
      <c r="X27" s="183"/>
      <c r="Y27" s="183"/>
      <c r="Z27" s="183"/>
      <c r="AA27" s="153"/>
      <c r="AB27" s="153"/>
      <c r="AC27" s="153"/>
      <c r="AD27" s="153"/>
      <c r="AE27" s="153"/>
      <c r="AF27" s="183"/>
      <c r="AG27" s="153"/>
      <c r="AH27" s="153"/>
      <c r="AI27" s="153"/>
      <c r="AJ27" s="153"/>
      <c r="AK27" s="153"/>
      <c r="AL27" s="183"/>
      <c r="AM27" s="153"/>
      <c r="AN27" s="153"/>
      <c r="AO27" s="153"/>
      <c r="AP27" s="153"/>
      <c r="AQ27" s="153"/>
      <c r="AR27" s="183"/>
    </row>
    <row r="28" spans="1:44" ht="14.25">
      <c r="A28" s="99">
        <v>1</v>
      </c>
      <c r="B28" s="99"/>
      <c r="C28" s="178"/>
      <c r="D28" s="178"/>
      <c r="E28" s="178"/>
      <c r="F28" s="178"/>
      <c r="G28" s="250"/>
      <c r="H28" s="178"/>
      <c r="I28" s="178"/>
      <c r="J28" s="282"/>
      <c r="K28" s="282"/>
      <c r="L28" s="178"/>
      <c r="M28" s="178"/>
      <c r="N28" s="178"/>
      <c r="O28" s="205">
        <f>I28+L28+M28+N28</f>
        <v>0</v>
      </c>
      <c r="P28" s="27"/>
      <c r="Q28" s="27"/>
      <c r="R28" s="27"/>
      <c r="S28" s="27"/>
      <c r="T28" s="27"/>
      <c r="U28" s="284"/>
      <c r="V28" s="284"/>
      <c r="W28" s="200"/>
      <c r="X28" s="205"/>
      <c r="Y28" s="205"/>
      <c r="Z28" s="205">
        <f>T28+W28+X28+Y28</f>
        <v>0</v>
      </c>
      <c r="AA28" s="205">
        <f>C28-P28</f>
        <v>0</v>
      </c>
      <c r="AB28" s="205">
        <f>I28-T28</f>
        <v>0</v>
      </c>
      <c r="AC28" s="205">
        <f t="shared" ref="AC28:AE30" si="8">L28-W28</f>
        <v>0</v>
      </c>
      <c r="AD28" s="205">
        <f t="shared" si="8"/>
        <v>0</v>
      </c>
      <c r="AE28" s="205">
        <f t="shared" si="8"/>
        <v>0</v>
      </c>
      <c r="AF28" s="205">
        <f>AB28+AC28+AD28+AE28</f>
        <v>0</v>
      </c>
      <c r="AG28" s="183"/>
      <c r="AH28" s="203"/>
      <c r="AI28" s="203"/>
      <c r="AJ28" s="203"/>
      <c r="AK28" s="203"/>
      <c r="AL28" s="205">
        <f>AH28+AI28+AJ28+AK28</f>
        <v>0</v>
      </c>
      <c r="AM28" s="183"/>
      <c r="AN28" s="203"/>
      <c r="AO28" s="203"/>
      <c r="AP28" s="203"/>
      <c r="AQ28" s="203"/>
      <c r="AR28" s="205">
        <f>AN28+AO28+AP28+AQ28</f>
        <v>0</v>
      </c>
    </row>
    <row r="29" spans="1:44" ht="14.25">
      <c r="A29" s="99">
        <v>2</v>
      </c>
      <c r="B29" s="99"/>
      <c r="C29" s="178"/>
      <c r="D29" s="178"/>
      <c r="E29" s="178"/>
      <c r="F29" s="178"/>
      <c r="G29" s="250"/>
      <c r="H29" s="178"/>
      <c r="I29" s="178"/>
      <c r="J29" s="282"/>
      <c r="K29" s="282"/>
      <c r="L29" s="178"/>
      <c r="M29" s="178"/>
      <c r="N29" s="178"/>
      <c r="O29" s="205">
        <f>I29+L29+M29+N29</f>
        <v>0</v>
      </c>
      <c r="P29" s="27"/>
      <c r="Q29" s="27"/>
      <c r="R29" s="27"/>
      <c r="S29" s="27"/>
      <c r="T29" s="27"/>
      <c r="U29" s="284"/>
      <c r="V29" s="284"/>
      <c r="W29" s="200"/>
      <c r="X29" s="205"/>
      <c r="Y29" s="205"/>
      <c r="Z29" s="205">
        <f>T29+W29+X29+Y29</f>
        <v>0</v>
      </c>
      <c r="AA29" s="205">
        <f>C29-P29</f>
        <v>0</v>
      </c>
      <c r="AB29" s="205">
        <f>I29-T29</f>
        <v>0</v>
      </c>
      <c r="AC29" s="205">
        <f t="shared" si="8"/>
        <v>0</v>
      </c>
      <c r="AD29" s="205">
        <f t="shared" si="8"/>
        <v>0</v>
      </c>
      <c r="AE29" s="205">
        <f t="shared" si="8"/>
        <v>0</v>
      </c>
      <c r="AF29" s="205">
        <f>AB29+AC29+AD29+AE29</f>
        <v>0</v>
      </c>
      <c r="AG29" s="183"/>
      <c r="AH29" s="203"/>
      <c r="AI29" s="203"/>
      <c r="AJ29" s="203"/>
      <c r="AK29" s="203"/>
      <c r="AL29" s="205">
        <f>AH29+AI29+AJ29+AK29</f>
        <v>0</v>
      </c>
      <c r="AM29" s="183"/>
      <c r="AN29" s="203"/>
      <c r="AO29" s="203"/>
      <c r="AP29" s="203"/>
      <c r="AQ29" s="203"/>
      <c r="AR29" s="205">
        <f>AN29+AO29+AP29+AQ29</f>
        <v>0</v>
      </c>
    </row>
    <row r="30" spans="1:44" ht="14.25">
      <c r="A30" s="99">
        <v>3</v>
      </c>
      <c r="B30" s="99"/>
      <c r="C30" s="178"/>
      <c r="D30" s="178"/>
      <c r="E30" s="178"/>
      <c r="F30" s="178"/>
      <c r="G30" s="250"/>
      <c r="H30" s="178"/>
      <c r="I30" s="178"/>
      <c r="J30" s="282"/>
      <c r="K30" s="282"/>
      <c r="L30" s="178"/>
      <c r="M30" s="178"/>
      <c r="N30" s="178"/>
      <c r="O30" s="205">
        <f>I30+L30+M30+N30</f>
        <v>0</v>
      </c>
      <c r="P30" s="99"/>
      <c r="Q30" s="99"/>
      <c r="R30" s="99"/>
      <c r="S30" s="99"/>
      <c r="T30" s="99"/>
      <c r="U30" s="283"/>
      <c r="V30" s="283"/>
      <c r="W30" s="200"/>
      <c r="X30" s="205"/>
      <c r="Y30" s="205"/>
      <c r="Z30" s="205">
        <f>T30+W30+X30+Y30</f>
        <v>0</v>
      </c>
      <c r="AA30" s="205">
        <f>C30-P30</f>
        <v>0</v>
      </c>
      <c r="AB30" s="205">
        <f>I30-T30</f>
        <v>0</v>
      </c>
      <c r="AC30" s="205">
        <f t="shared" si="8"/>
        <v>0</v>
      </c>
      <c r="AD30" s="205">
        <f t="shared" si="8"/>
        <v>0</v>
      </c>
      <c r="AE30" s="205">
        <f t="shared" si="8"/>
        <v>0</v>
      </c>
      <c r="AF30" s="205">
        <f>AB30+AC30+AD30+AE30</f>
        <v>0</v>
      </c>
      <c r="AG30" s="183"/>
      <c r="AH30" s="203"/>
      <c r="AI30" s="203"/>
      <c r="AJ30" s="203"/>
      <c r="AK30" s="203"/>
      <c r="AL30" s="205">
        <f>AH30+AI30+AJ30+AK30</f>
        <v>0</v>
      </c>
      <c r="AM30" s="183"/>
      <c r="AN30" s="203"/>
      <c r="AO30" s="203"/>
      <c r="AP30" s="203"/>
      <c r="AQ30" s="203"/>
      <c r="AR30" s="205">
        <f>AN30+AO30+AP30+AQ30</f>
        <v>0</v>
      </c>
    </row>
    <row r="31" spans="1:44" s="246" customFormat="1">
      <c r="A31" s="203"/>
      <c r="B31" s="186" t="s">
        <v>221</v>
      </c>
      <c r="C31" s="205">
        <f>SUM(C28:C30)</f>
        <v>0</v>
      </c>
      <c r="D31" s="205" t="s">
        <v>1</v>
      </c>
      <c r="E31" s="205" t="s">
        <v>1</v>
      </c>
      <c r="F31" s="205" t="s">
        <v>1</v>
      </c>
      <c r="G31" s="205" t="s">
        <v>1</v>
      </c>
      <c r="H31" s="205" t="s">
        <v>1</v>
      </c>
      <c r="I31" s="205">
        <f t="shared" ref="I31:P31" si="9">SUM(I28:I30)</f>
        <v>0</v>
      </c>
      <c r="J31" s="285">
        <f t="shared" si="9"/>
        <v>0</v>
      </c>
      <c r="K31" s="285">
        <f t="shared" si="9"/>
        <v>0</v>
      </c>
      <c r="L31" s="205">
        <f t="shared" si="9"/>
        <v>0</v>
      </c>
      <c r="M31" s="205">
        <f t="shared" si="9"/>
        <v>0</v>
      </c>
      <c r="N31" s="205">
        <f t="shared" si="9"/>
        <v>0</v>
      </c>
      <c r="O31" s="205">
        <f t="shared" si="9"/>
        <v>0</v>
      </c>
      <c r="P31" s="205">
        <f t="shared" si="9"/>
        <v>0</v>
      </c>
      <c r="Q31" s="205" t="s">
        <v>1</v>
      </c>
      <c r="R31" s="205" t="s">
        <v>1</v>
      </c>
      <c r="S31" s="205" t="s">
        <v>1</v>
      </c>
      <c r="T31" s="205">
        <f t="shared" ref="T31:AJ31" si="10">SUM(T28:T30)</f>
        <v>0</v>
      </c>
      <c r="U31" s="285">
        <f t="shared" si="10"/>
        <v>0</v>
      </c>
      <c r="V31" s="285">
        <f t="shared" si="10"/>
        <v>0</v>
      </c>
      <c r="W31" s="205">
        <f t="shared" si="10"/>
        <v>0</v>
      </c>
      <c r="X31" s="205">
        <f t="shared" si="10"/>
        <v>0</v>
      </c>
      <c r="Y31" s="205">
        <f t="shared" si="10"/>
        <v>0</v>
      </c>
      <c r="Z31" s="205">
        <f t="shared" si="10"/>
        <v>0</v>
      </c>
      <c r="AA31" s="205">
        <f t="shared" si="10"/>
        <v>0</v>
      </c>
      <c r="AB31" s="205">
        <f t="shared" si="10"/>
        <v>0</v>
      </c>
      <c r="AC31" s="205">
        <f t="shared" si="10"/>
        <v>0</v>
      </c>
      <c r="AD31" s="205">
        <f t="shared" si="10"/>
        <v>0</v>
      </c>
      <c r="AE31" s="205">
        <f t="shared" si="10"/>
        <v>0</v>
      </c>
      <c r="AF31" s="205">
        <f t="shared" si="10"/>
        <v>0</v>
      </c>
      <c r="AG31" s="205">
        <f t="shared" si="10"/>
        <v>0</v>
      </c>
      <c r="AH31" s="205">
        <f t="shared" si="10"/>
        <v>0</v>
      </c>
      <c r="AI31" s="205">
        <f t="shared" si="10"/>
        <v>0</v>
      </c>
      <c r="AJ31" s="205">
        <f t="shared" si="10"/>
        <v>0</v>
      </c>
      <c r="AK31" s="205">
        <f t="shared" ref="AK31:AR31" si="11">SUM(AK28:AK30)</f>
        <v>0</v>
      </c>
      <c r="AL31" s="205">
        <f t="shared" si="11"/>
        <v>0</v>
      </c>
      <c r="AM31" s="205">
        <f t="shared" si="11"/>
        <v>0</v>
      </c>
      <c r="AN31" s="205">
        <f t="shared" si="11"/>
        <v>0</v>
      </c>
      <c r="AO31" s="205">
        <f t="shared" si="11"/>
        <v>0</v>
      </c>
      <c r="AP31" s="205">
        <f t="shared" si="11"/>
        <v>0</v>
      </c>
      <c r="AQ31" s="205">
        <f t="shared" si="11"/>
        <v>0</v>
      </c>
      <c r="AR31" s="205">
        <f t="shared" si="11"/>
        <v>0</v>
      </c>
    </row>
    <row r="32" spans="1:44" ht="14.25">
      <c r="A32" s="99"/>
      <c r="B32" s="99"/>
      <c r="C32" s="99"/>
      <c r="D32" s="99"/>
      <c r="E32" s="99"/>
      <c r="F32" s="99"/>
      <c r="G32" s="210"/>
      <c r="H32" s="99"/>
      <c r="I32" s="99"/>
      <c r="J32" s="283"/>
      <c r="K32" s="283"/>
      <c r="L32" s="99"/>
      <c r="M32" s="99"/>
      <c r="N32" s="99"/>
      <c r="O32" s="99"/>
      <c r="P32" s="203"/>
      <c r="Q32" s="203"/>
      <c r="R32" s="203"/>
      <c r="S32" s="203"/>
      <c r="T32" s="179"/>
      <c r="U32" s="311"/>
      <c r="V32" s="311"/>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row>
    <row r="33" spans="1:44" s="247" customFormat="1" ht="27">
      <c r="A33" s="202"/>
      <c r="B33" s="180" t="s">
        <v>262</v>
      </c>
      <c r="C33" s="183">
        <f>C15+C23+C31</f>
        <v>0</v>
      </c>
      <c r="D33" s="253" t="s">
        <v>1</v>
      </c>
      <c r="E33" s="253" t="s">
        <v>1</v>
      </c>
      <c r="F33" s="253" t="s">
        <v>1</v>
      </c>
      <c r="G33" s="253" t="s">
        <v>1</v>
      </c>
      <c r="H33" s="253" t="s">
        <v>1</v>
      </c>
      <c r="I33" s="183">
        <f t="shared" ref="I33:AR33" si="12">I15+I23+I31</f>
        <v>0</v>
      </c>
      <c r="J33" s="287">
        <f t="shared" si="12"/>
        <v>0</v>
      </c>
      <c r="K33" s="287">
        <f t="shared" si="12"/>
        <v>0</v>
      </c>
      <c r="L33" s="183">
        <f t="shared" si="12"/>
        <v>0</v>
      </c>
      <c r="M33" s="183">
        <f t="shared" si="12"/>
        <v>0</v>
      </c>
      <c r="N33" s="183">
        <f t="shared" si="12"/>
        <v>0</v>
      </c>
      <c r="O33" s="183">
        <f t="shared" si="12"/>
        <v>0</v>
      </c>
      <c r="P33" s="183">
        <f t="shared" si="12"/>
        <v>0</v>
      </c>
      <c r="Q33" s="205" t="s">
        <v>1</v>
      </c>
      <c r="R33" s="205" t="s">
        <v>1</v>
      </c>
      <c r="S33" s="205" t="s">
        <v>1</v>
      </c>
      <c r="T33" s="183">
        <f t="shared" si="12"/>
        <v>0</v>
      </c>
      <c r="U33" s="287">
        <f t="shared" si="12"/>
        <v>0</v>
      </c>
      <c r="V33" s="287">
        <f t="shared" si="12"/>
        <v>0</v>
      </c>
      <c r="W33" s="183">
        <f t="shared" si="12"/>
        <v>0</v>
      </c>
      <c r="X33" s="183">
        <f t="shared" si="12"/>
        <v>0</v>
      </c>
      <c r="Y33" s="183">
        <f t="shared" si="12"/>
        <v>0</v>
      </c>
      <c r="Z33" s="183">
        <f t="shared" si="12"/>
        <v>0</v>
      </c>
      <c r="AA33" s="183">
        <f t="shared" si="12"/>
        <v>0</v>
      </c>
      <c r="AB33" s="183">
        <f t="shared" si="12"/>
        <v>0</v>
      </c>
      <c r="AC33" s="183">
        <f t="shared" si="12"/>
        <v>0</v>
      </c>
      <c r="AD33" s="183">
        <f t="shared" si="12"/>
        <v>0</v>
      </c>
      <c r="AE33" s="183">
        <f t="shared" si="12"/>
        <v>0</v>
      </c>
      <c r="AF33" s="183">
        <f t="shared" si="12"/>
        <v>0</v>
      </c>
      <c r="AG33" s="183">
        <f t="shared" si="12"/>
        <v>0</v>
      </c>
      <c r="AH33" s="183">
        <f t="shared" si="12"/>
        <v>0</v>
      </c>
      <c r="AI33" s="183">
        <f t="shared" si="12"/>
        <v>0</v>
      </c>
      <c r="AJ33" s="183">
        <f t="shared" si="12"/>
        <v>0</v>
      </c>
      <c r="AK33" s="183">
        <f t="shared" si="12"/>
        <v>0</v>
      </c>
      <c r="AL33" s="183">
        <f t="shared" si="12"/>
        <v>0</v>
      </c>
      <c r="AM33" s="183">
        <f t="shared" si="12"/>
        <v>0</v>
      </c>
      <c r="AN33" s="183">
        <f t="shared" si="12"/>
        <v>0</v>
      </c>
      <c r="AO33" s="183">
        <f t="shared" si="12"/>
        <v>0</v>
      </c>
      <c r="AP33" s="183">
        <f t="shared" si="12"/>
        <v>0</v>
      </c>
      <c r="AQ33" s="183">
        <f t="shared" si="12"/>
        <v>0</v>
      </c>
      <c r="AR33" s="183">
        <f t="shared" si="12"/>
        <v>0</v>
      </c>
    </row>
    <row r="35" spans="1:44" s="5" customFormat="1">
      <c r="A35" s="4"/>
      <c r="B35" s="5" t="s">
        <v>195</v>
      </c>
    </row>
    <row r="36" spans="1:44" s="5" customFormat="1" ht="27.75" customHeight="1">
      <c r="A36" s="4"/>
      <c r="B36" s="151" t="s">
        <v>390</v>
      </c>
      <c r="C36" s="151"/>
      <c r="D36" s="235"/>
      <c r="E36" s="235"/>
      <c r="F36" s="235"/>
      <c r="G36" s="235"/>
    </row>
    <row r="37" spans="1:44" s="5" customFormat="1" ht="29.25" customHeight="1">
      <c r="A37" s="4"/>
      <c r="B37" s="497" t="s">
        <v>411</v>
      </c>
      <c r="C37" s="235"/>
      <c r="D37" s="235"/>
      <c r="E37" s="235"/>
      <c r="F37" s="235"/>
      <c r="G37" s="235"/>
    </row>
    <row r="40" spans="1:44">
      <c r="P40" s="150"/>
      <c r="Q40" s="150"/>
      <c r="R40" s="150"/>
      <c r="S40" s="150"/>
      <c r="T40" s="150"/>
      <c r="AA40" s="150"/>
      <c r="AB40" s="150"/>
    </row>
    <row r="41" spans="1:44" ht="11.25" customHeight="1">
      <c r="P41" s="150"/>
      <c r="Q41" s="150"/>
      <c r="R41" s="150"/>
      <c r="S41" s="150"/>
      <c r="T41" s="150"/>
      <c r="AA41" s="150"/>
      <c r="AB41" s="150"/>
    </row>
    <row r="42" spans="1:44" ht="11.25" customHeight="1"/>
  </sheetData>
  <mergeCells count="5">
    <mergeCell ref="C5:O5"/>
    <mergeCell ref="P5:Z5"/>
    <mergeCell ref="AG5:AL5"/>
    <mergeCell ref="AM5:AP5"/>
    <mergeCell ref="AA5:AF5"/>
  </mergeCells>
  <phoneticPr fontId="2" type="noConversion"/>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AF45"/>
  <sheetViews>
    <sheetView workbookViewId="0">
      <selection activeCell="G14" sqref="G14"/>
    </sheetView>
  </sheetViews>
  <sheetFormatPr defaultRowHeight="13.5"/>
  <cols>
    <col min="1" max="1" width="3.5703125" style="4" customWidth="1"/>
    <col min="2" max="2" width="27.28515625" style="5" customWidth="1"/>
    <col min="3" max="3" width="16.5703125" style="5" customWidth="1"/>
    <col min="4" max="4" width="11.42578125" style="5" customWidth="1"/>
    <col min="5" max="5" width="9" style="5" customWidth="1"/>
    <col min="6" max="6" width="10.5703125" style="5" customWidth="1"/>
    <col min="7" max="7" width="11.42578125" style="5" customWidth="1"/>
    <col min="8" max="8" width="11.85546875" style="5" customWidth="1"/>
    <col min="9" max="9" width="10.5703125" style="5" customWidth="1"/>
    <col min="10" max="10" width="13.85546875" style="5" customWidth="1"/>
    <col min="11" max="13" width="11.28515625" style="5" customWidth="1"/>
    <col min="14" max="14" width="12.28515625" style="5" customWidth="1"/>
    <col min="15" max="16384" width="9.140625" style="5"/>
  </cols>
  <sheetData>
    <row r="1" spans="1:32" ht="16.5">
      <c r="A1" s="28"/>
      <c r="B1" s="171" t="s">
        <v>183</v>
      </c>
      <c r="C1" s="29"/>
      <c r="D1" s="29"/>
      <c r="E1" s="29"/>
      <c r="F1" s="29"/>
      <c r="G1" s="29"/>
      <c r="H1" s="28"/>
      <c r="I1" s="130" t="s">
        <v>223</v>
      </c>
      <c r="J1" s="29"/>
      <c r="K1" s="29"/>
      <c r="L1" s="29"/>
      <c r="M1" s="29"/>
      <c r="N1" s="29"/>
      <c r="O1" s="131"/>
      <c r="P1" s="3"/>
      <c r="Q1" s="29"/>
      <c r="R1" s="29"/>
      <c r="S1" s="29"/>
      <c r="T1" s="29"/>
      <c r="U1" s="29"/>
      <c r="V1" s="29"/>
      <c r="W1" s="29"/>
      <c r="X1" s="29"/>
      <c r="Y1" s="29"/>
      <c r="Z1" s="29"/>
      <c r="AA1" s="29"/>
      <c r="AB1" s="29"/>
      <c r="AC1" s="29"/>
      <c r="AD1" s="29"/>
      <c r="AE1" s="29"/>
      <c r="AF1" s="29"/>
    </row>
    <row r="2" spans="1:32" ht="22.7" customHeight="1" thickBot="1">
      <c r="A2" s="28"/>
      <c r="B2" s="21"/>
      <c r="C2" s="147"/>
      <c r="D2" s="147"/>
      <c r="E2" s="147"/>
      <c r="F2" s="147"/>
      <c r="G2" s="147"/>
      <c r="I2" s="340" t="s">
        <v>27</v>
      </c>
      <c r="J2" s="145"/>
      <c r="K2" s="145"/>
      <c r="L2" s="145"/>
      <c r="M2" s="145"/>
      <c r="N2" s="145"/>
      <c r="O2" s="29"/>
      <c r="P2" s="29"/>
      <c r="Q2" s="29"/>
      <c r="R2" s="29"/>
      <c r="S2" s="29"/>
      <c r="T2" s="29"/>
      <c r="U2" s="29"/>
      <c r="V2" s="29"/>
      <c r="W2" s="29"/>
      <c r="X2" s="29"/>
      <c r="Y2" s="29"/>
      <c r="Z2" s="29"/>
      <c r="AA2" s="29"/>
      <c r="AB2" s="29"/>
      <c r="AC2" s="29"/>
      <c r="AD2" s="29"/>
      <c r="AE2" s="29"/>
      <c r="AF2" s="29"/>
    </row>
    <row r="3" spans="1:32" s="151" customFormat="1">
      <c r="A3" s="28"/>
      <c r="B3" s="341" t="s">
        <v>28</v>
      </c>
      <c r="C3" s="131"/>
      <c r="D3" s="131"/>
      <c r="E3" s="131"/>
      <c r="F3" s="29"/>
      <c r="G3" s="29"/>
      <c r="H3" s="29"/>
      <c r="I3" s="150"/>
      <c r="J3" s="32"/>
      <c r="K3" s="29"/>
      <c r="L3" s="29"/>
      <c r="M3" s="29"/>
      <c r="N3" s="32"/>
      <c r="O3" s="150"/>
      <c r="P3" s="150"/>
      <c r="Q3" s="150"/>
      <c r="R3" s="150"/>
      <c r="S3" s="150"/>
      <c r="T3" s="150"/>
      <c r="U3" s="150"/>
      <c r="V3" s="150"/>
      <c r="W3" s="150"/>
      <c r="X3" s="150"/>
      <c r="Y3" s="150"/>
      <c r="Z3" s="150"/>
      <c r="AA3" s="150"/>
      <c r="AB3" s="150"/>
      <c r="AC3" s="150"/>
      <c r="AD3" s="150"/>
      <c r="AE3" s="150"/>
      <c r="AF3" s="150"/>
    </row>
    <row r="4" spans="1:32" s="151" customFormat="1" ht="22.7" customHeight="1">
      <c r="A4" s="28"/>
      <c r="B4" s="149"/>
      <c r="C4" s="131"/>
      <c r="D4" s="131"/>
      <c r="E4" s="131"/>
      <c r="F4" s="29"/>
      <c r="G4" s="149"/>
      <c r="H4" s="29"/>
      <c r="I4" s="29"/>
      <c r="J4" s="38" t="s">
        <v>181</v>
      </c>
      <c r="K4" s="29"/>
      <c r="L4" s="29"/>
      <c r="M4" s="29"/>
      <c r="N4" s="150"/>
      <c r="O4" s="32"/>
      <c r="P4" s="150"/>
      <c r="Q4" s="150"/>
      <c r="R4" s="150"/>
      <c r="S4" s="150"/>
      <c r="T4" s="150"/>
      <c r="U4" s="150"/>
      <c r="V4" s="150"/>
      <c r="W4" s="150"/>
      <c r="X4" s="150"/>
      <c r="Y4" s="150"/>
      <c r="Z4" s="150"/>
      <c r="AA4" s="150"/>
      <c r="AB4" s="150"/>
      <c r="AC4" s="150"/>
      <c r="AD4" s="150"/>
      <c r="AE4" s="150"/>
      <c r="AF4" s="150"/>
    </row>
    <row r="5" spans="1:32" s="277" customFormat="1" ht="14.25">
      <c r="A5" s="207"/>
      <c r="B5" s="274"/>
      <c r="C5" s="275"/>
      <c r="D5" s="276"/>
      <c r="E5" s="276"/>
      <c r="F5" s="276"/>
      <c r="G5" s="278" t="s">
        <v>323</v>
      </c>
      <c r="H5" s="276"/>
      <c r="I5" s="276"/>
      <c r="J5" s="276"/>
      <c r="K5" s="276"/>
      <c r="L5" s="275"/>
      <c r="M5" s="718" t="s">
        <v>291</v>
      </c>
      <c r="N5" s="718"/>
      <c r="O5" s="718"/>
      <c r="P5" s="718"/>
      <c r="Q5" s="731"/>
      <c r="R5" s="718" t="s">
        <v>182</v>
      </c>
      <c r="S5" s="718"/>
      <c r="T5" s="718"/>
      <c r="U5" s="718"/>
      <c r="V5" s="718"/>
      <c r="W5" s="730" t="s">
        <v>349</v>
      </c>
      <c r="X5" s="718"/>
      <c r="Y5" s="718"/>
      <c r="Z5" s="718"/>
      <c r="AA5" s="718"/>
      <c r="AB5" s="730" t="s">
        <v>385</v>
      </c>
      <c r="AC5" s="718"/>
      <c r="AD5" s="718"/>
      <c r="AE5" s="718"/>
      <c r="AF5" s="731"/>
    </row>
    <row r="6" spans="1:32" s="151" customFormat="1" ht="93.75">
      <c r="A6" s="178" t="s">
        <v>113</v>
      </c>
      <c r="B6" s="61" t="s">
        <v>184</v>
      </c>
      <c r="C6" s="61" t="s">
        <v>185</v>
      </c>
      <c r="D6" s="61" t="s">
        <v>186</v>
      </c>
      <c r="E6" s="61" t="s">
        <v>187</v>
      </c>
      <c r="F6" s="460" t="s">
        <v>324</v>
      </c>
      <c r="G6" s="61" t="s">
        <v>179</v>
      </c>
      <c r="H6" s="236" t="s">
        <v>272</v>
      </c>
      <c r="I6" s="61" t="s">
        <v>188</v>
      </c>
      <c r="J6" s="61" t="s">
        <v>189</v>
      </c>
      <c r="K6" s="61" t="s">
        <v>211</v>
      </c>
      <c r="L6" s="460" t="s">
        <v>306</v>
      </c>
      <c r="M6" s="61" t="s">
        <v>179</v>
      </c>
      <c r="N6" s="61" t="s">
        <v>238</v>
      </c>
      <c r="O6" s="61" t="s">
        <v>188</v>
      </c>
      <c r="P6" s="61" t="s">
        <v>189</v>
      </c>
      <c r="Q6" s="61" t="s">
        <v>211</v>
      </c>
      <c r="R6" s="61" t="s">
        <v>179</v>
      </c>
      <c r="S6" s="61" t="s">
        <v>238</v>
      </c>
      <c r="T6" s="61" t="s">
        <v>188</v>
      </c>
      <c r="U6" s="61" t="s">
        <v>189</v>
      </c>
      <c r="V6" s="61" t="s">
        <v>211</v>
      </c>
      <c r="W6" s="61" t="s">
        <v>179</v>
      </c>
      <c r="X6" s="61" t="s">
        <v>238</v>
      </c>
      <c r="Y6" s="61" t="s">
        <v>188</v>
      </c>
      <c r="Z6" s="61" t="s">
        <v>189</v>
      </c>
      <c r="AA6" s="61" t="s">
        <v>211</v>
      </c>
      <c r="AB6" s="61" t="s">
        <v>179</v>
      </c>
      <c r="AC6" s="61" t="s">
        <v>238</v>
      </c>
      <c r="AD6" s="61" t="s">
        <v>188</v>
      </c>
      <c r="AE6" s="61" t="s">
        <v>189</v>
      </c>
      <c r="AF6" s="61" t="s">
        <v>211</v>
      </c>
    </row>
    <row r="7" spans="1:32" s="33" customFormat="1" ht="12.75">
      <c r="A7" s="120">
        <v>1</v>
      </c>
      <c r="B7" s="120">
        <v>2</v>
      </c>
      <c r="C7" s="120">
        <v>3</v>
      </c>
      <c r="D7" s="120">
        <v>4</v>
      </c>
      <c r="E7" s="120">
        <v>5</v>
      </c>
      <c r="F7" s="120">
        <v>6</v>
      </c>
      <c r="G7" s="120">
        <v>7</v>
      </c>
      <c r="H7" s="120">
        <v>8</v>
      </c>
      <c r="I7" s="120">
        <v>9</v>
      </c>
      <c r="J7" s="120">
        <v>10</v>
      </c>
      <c r="K7" s="120">
        <v>11</v>
      </c>
      <c r="L7" s="120">
        <v>12</v>
      </c>
      <c r="M7" s="120">
        <v>13</v>
      </c>
      <c r="N7" s="120">
        <v>14</v>
      </c>
      <c r="O7" s="120">
        <v>15</v>
      </c>
      <c r="P7" s="120">
        <v>16</v>
      </c>
      <c r="Q7" s="120">
        <v>17</v>
      </c>
      <c r="R7" s="120">
        <v>18</v>
      </c>
      <c r="S7" s="120">
        <v>19</v>
      </c>
      <c r="T7" s="120">
        <v>20</v>
      </c>
      <c r="U7" s="120">
        <v>21</v>
      </c>
      <c r="V7" s="120">
        <v>22</v>
      </c>
      <c r="W7" s="120">
        <v>23</v>
      </c>
      <c r="X7" s="120">
        <v>24</v>
      </c>
      <c r="Y7" s="120">
        <v>25</v>
      </c>
      <c r="Z7" s="120">
        <v>26</v>
      </c>
      <c r="AA7" s="120">
        <v>27</v>
      </c>
      <c r="AB7" s="120">
        <v>28</v>
      </c>
      <c r="AC7" s="120">
        <v>29</v>
      </c>
      <c r="AD7" s="120">
        <v>30</v>
      </c>
      <c r="AE7" s="120">
        <v>31</v>
      </c>
      <c r="AF7" s="120">
        <v>32</v>
      </c>
    </row>
    <row r="8" spans="1:32" ht="40.5">
      <c r="A8" s="179" t="s">
        <v>2</v>
      </c>
      <c r="B8" s="180" t="s">
        <v>407</v>
      </c>
      <c r="C8" s="181"/>
      <c r="D8" s="181"/>
      <c r="E8" s="181"/>
      <c r="F8" s="181"/>
      <c r="G8" s="153"/>
      <c r="H8" s="181"/>
      <c r="I8" s="181"/>
      <c r="J8" s="181"/>
      <c r="K8" s="181"/>
      <c r="L8" s="181"/>
      <c r="M8" s="153"/>
      <c r="N8" s="181"/>
      <c r="O8" s="181"/>
      <c r="P8" s="181"/>
      <c r="Q8" s="153"/>
      <c r="R8" s="181"/>
      <c r="S8" s="153"/>
      <c r="T8" s="181"/>
      <c r="U8" s="103"/>
      <c r="V8" s="103"/>
      <c r="W8" s="103"/>
      <c r="X8" s="103"/>
      <c r="Y8" s="103"/>
      <c r="Z8" s="103"/>
      <c r="AA8" s="103"/>
      <c r="AB8" s="103"/>
      <c r="AC8" s="103"/>
      <c r="AD8" s="103"/>
      <c r="AE8" s="103"/>
      <c r="AF8" s="103"/>
    </row>
    <row r="9" spans="1:32">
      <c r="A9" s="168"/>
      <c r="B9" s="153" t="s">
        <v>125</v>
      </c>
      <c r="C9" s="181"/>
      <c r="D9" s="181"/>
      <c r="E9" s="181"/>
      <c r="F9" s="181"/>
      <c r="G9" s="153"/>
      <c r="H9" s="181"/>
      <c r="I9" s="181"/>
      <c r="J9" s="181"/>
      <c r="K9" s="181"/>
      <c r="L9" s="181"/>
      <c r="M9" s="153"/>
      <c r="N9" s="181"/>
      <c r="O9" s="181"/>
      <c r="P9" s="181"/>
      <c r="Q9" s="153"/>
      <c r="R9" s="181"/>
      <c r="S9" s="153"/>
      <c r="T9" s="181"/>
      <c r="U9" s="103"/>
      <c r="V9" s="103"/>
      <c r="W9" s="103"/>
      <c r="X9" s="103"/>
      <c r="Y9" s="103"/>
      <c r="Z9" s="103"/>
      <c r="AA9" s="103"/>
      <c r="AB9" s="103"/>
      <c r="AC9" s="103"/>
      <c r="AD9" s="103"/>
      <c r="AE9" s="103"/>
      <c r="AF9" s="103"/>
    </row>
    <row r="10" spans="1:32">
      <c r="A10" s="168">
        <v>1</v>
      </c>
      <c r="B10" s="99"/>
      <c r="C10" s="168"/>
      <c r="D10" s="168"/>
      <c r="E10" s="168"/>
      <c r="F10" s="168"/>
      <c r="G10" s="99"/>
      <c r="H10" s="99"/>
      <c r="I10" s="99"/>
      <c r="J10" s="99"/>
      <c r="K10" s="181">
        <f>H10+I10+J10</f>
        <v>0</v>
      </c>
      <c r="L10" s="181"/>
      <c r="M10" s="99"/>
      <c r="N10" s="168"/>
      <c r="O10" s="168"/>
      <c r="P10" s="168"/>
      <c r="Q10" s="181">
        <f>N10+O10+P10</f>
        <v>0</v>
      </c>
      <c r="R10" s="181">
        <f t="shared" ref="R10:U12" si="0">G10-M10</f>
        <v>0</v>
      </c>
      <c r="S10" s="181">
        <f t="shared" si="0"/>
        <v>0</v>
      </c>
      <c r="T10" s="181">
        <f t="shared" si="0"/>
        <v>0</v>
      </c>
      <c r="U10" s="181">
        <f t="shared" si="0"/>
        <v>0</v>
      </c>
      <c r="V10" s="181">
        <f>S10+T10+U10</f>
        <v>0</v>
      </c>
      <c r="W10" s="99"/>
      <c r="X10" s="168"/>
      <c r="Y10" s="168"/>
      <c r="Z10" s="168"/>
      <c r="AA10" s="181">
        <f>X10+Y10+Z10</f>
        <v>0</v>
      </c>
      <c r="AB10" s="99"/>
      <c r="AC10" s="168"/>
      <c r="AD10" s="168"/>
      <c r="AE10" s="168"/>
      <c r="AF10" s="181">
        <f>AC10+AD10+AE10</f>
        <v>0</v>
      </c>
    </row>
    <row r="11" spans="1:32">
      <c r="A11" s="168">
        <v>2</v>
      </c>
      <c r="B11" s="99"/>
      <c r="C11" s="168"/>
      <c r="D11" s="168"/>
      <c r="E11" s="168"/>
      <c r="F11" s="168"/>
      <c r="G11" s="99"/>
      <c r="H11" s="99"/>
      <c r="I11" s="99"/>
      <c r="J11" s="99"/>
      <c r="K11" s="181">
        <f>H11+I11+J11</f>
        <v>0</v>
      </c>
      <c r="L11" s="181"/>
      <c r="M11" s="99"/>
      <c r="N11" s="168"/>
      <c r="O11" s="168"/>
      <c r="P11" s="168"/>
      <c r="Q11" s="181">
        <f>N11+O11+P11</f>
        <v>0</v>
      </c>
      <c r="R11" s="181">
        <f t="shared" si="0"/>
        <v>0</v>
      </c>
      <c r="S11" s="181">
        <f t="shared" si="0"/>
        <v>0</v>
      </c>
      <c r="T11" s="181">
        <f t="shared" si="0"/>
        <v>0</v>
      </c>
      <c r="U11" s="181">
        <f t="shared" si="0"/>
        <v>0</v>
      </c>
      <c r="V11" s="181">
        <f>S11+T11+U11</f>
        <v>0</v>
      </c>
      <c r="W11" s="99"/>
      <c r="X11" s="168"/>
      <c r="Y11" s="168"/>
      <c r="Z11" s="168"/>
      <c r="AA11" s="181">
        <f>X11+Y11+Z11</f>
        <v>0</v>
      </c>
      <c r="AB11" s="99"/>
      <c r="AC11" s="168"/>
      <c r="AD11" s="168"/>
      <c r="AE11" s="168"/>
      <c r="AF11" s="181">
        <f>AC11+AD11+AE11</f>
        <v>0</v>
      </c>
    </row>
    <row r="12" spans="1:32">
      <c r="A12" s="168">
        <v>3</v>
      </c>
      <c r="B12" s="182"/>
      <c r="C12" s="168"/>
      <c r="D12" s="168"/>
      <c r="E12" s="168"/>
      <c r="F12" s="168"/>
      <c r="G12" s="99"/>
      <c r="H12" s="99"/>
      <c r="I12" s="99"/>
      <c r="J12" s="99"/>
      <c r="K12" s="181">
        <f>H12+I12+J12</f>
        <v>0</v>
      </c>
      <c r="L12" s="181"/>
      <c r="M12" s="99"/>
      <c r="N12" s="168"/>
      <c r="O12" s="168"/>
      <c r="P12" s="168"/>
      <c r="Q12" s="181">
        <f>N12+O12+P12</f>
        <v>0</v>
      </c>
      <c r="R12" s="181">
        <f t="shared" si="0"/>
        <v>0</v>
      </c>
      <c r="S12" s="181">
        <f t="shared" si="0"/>
        <v>0</v>
      </c>
      <c r="T12" s="181">
        <f t="shared" si="0"/>
        <v>0</v>
      </c>
      <c r="U12" s="181">
        <f t="shared" si="0"/>
        <v>0</v>
      </c>
      <c r="V12" s="181">
        <f>S12+T12+U12</f>
        <v>0</v>
      </c>
      <c r="W12" s="99"/>
      <c r="X12" s="168"/>
      <c r="Y12" s="168"/>
      <c r="Z12" s="168"/>
      <c r="AA12" s="181">
        <f>X12+Y12+Z12</f>
        <v>0</v>
      </c>
      <c r="AB12" s="99"/>
      <c r="AC12" s="168"/>
      <c r="AD12" s="168"/>
      <c r="AE12" s="168"/>
      <c r="AF12" s="181">
        <f>AC12+AD12+AE12</f>
        <v>0</v>
      </c>
    </row>
    <row r="13" spans="1:32" s="184" customFormat="1" ht="14.25">
      <c r="A13" s="179"/>
      <c r="B13" s="187" t="s">
        <v>221</v>
      </c>
      <c r="C13" s="183" t="s">
        <v>1</v>
      </c>
      <c r="D13" s="183" t="s">
        <v>1</v>
      </c>
      <c r="E13" s="183" t="s">
        <v>1</v>
      </c>
      <c r="F13" s="183" t="s">
        <v>1</v>
      </c>
      <c r="G13" s="183">
        <f>SUM(G10:G12)</f>
        <v>0</v>
      </c>
      <c r="H13" s="183">
        <f>SUM(H10:H12)</f>
        <v>0</v>
      </c>
      <c r="I13" s="183">
        <f>SUM(I10:I12)</f>
        <v>0</v>
      </c>
      <c r="J13" s="183">
        <f>SUM(J10:J12)</f>
        <v>0</v>
      </c>
      <c r="K13" s="183">
        <f>SUM(K10:K12)</f>
        <v>0</v>
      </c>
      <c r="L13" s="183" t="s">
        <v>1</v>
      </c>
      <c r="M13" s="183">
        <f t="shared" ref="M13:AF13" si="1">SUM(M10:M12)</f>
        <v>0</v>
      </c>
      <c r="N13" s="183">
        <f t="shared" si="1"/>
        <v>0</v>
      </c>
      <c r="O13" s="183">
        <f t="shared" si="1"/>
        <v>0</v>
      </c>
      <c r="P13" s="183">
        <f t="shared" si="1"/>
        <v>0</v>
      </c>
      <c r="Q13" s="183">
        <f t="shared" si="1"/>
        <v>0</v>
      </c>
      <c r="R13" s="183">
        <f t="shared" si="1"/>
        <v>0</v>
      </c>
      <c r="S13" s="183">
        <f t="shared" si="1"/>
        <v>0</v>
      </c>
      <c r="T13" s="183">
        <f t="shared" si="1"/>
        <v>0</v>
      </c>
      <c r="U13" s="183">
        <f t="shared" si="1"/>
        <v>0</v>
      </c>
      <c r="V13" s="183">
        <f t="shared" si="1"/>
        <v>0</v>
      </c>
      <c r="W13" s="183">
        <f t="shared" si="1"/>
        <v>0</v>
      </c>
      <c r="X13" s="183">
        <f t="shared" si="1"/>
        <v>0</v>
      </c>
      <c r="Y13" s="183">
        <f t="shared" si="1"/>
        <v>0</v>
      </c>
      <c r="Z13" s="183">
        <f t="shared" si="1"/>
        <v>0</v>
      </c>
      <c r="AA13" s="183">
        <f t="shared" si="1"/>
        <v>0</v>
      </c>
      <c r="AB13" s="183">
        <f t="shared" si="1"/>
        <v>0</v>
      </c>
      <c r="AC13" s="183">
        <f t="shared" si="1"/>
        <v>0</v>
      </c>
      <c r="AD13" s="183">
        <f t="shared" si="1"/>
        <v>0</v>
      </c>
      <c r="AE13" s="183">
        <f t="shared" si="1"/>
        <v>0</v>
      </c>
      <c r="AF13" s="183">
        <f t="shared" si="1"/>
        <v>0</v>
      </c>
    </row>
    <row r="14" spans="1:32">
      <c r="A14" s="168"/>
      <c r="B14" s="153"/>
      <c r="C14" s="181"/>
      <c r="D14" s="181"/>
      <c r="E14" s="181"/>
      <c r="F14" s="181"/>
      <c r="G14" s="153"/>
      <c r="H14" s="181"/>
      <c r="I14" s="181"/>
      <c r="J14" s="181"/>
      <c r="K14" s="181"/>
      <c r="L14" s="181"/>
      <c r="M14" s="153"/>
      <c r="N14" s="181"/>
      <c r="O14" s="181"/>
      <c r="P14" s="181"/>
      <c r="Q14" s="153"/>
      <c r="R14" s="181"/>
      <c r="S14" s="153"/>
      <c r="T14" s="181"/>
      <c r="U14" s="103"/>
      <c r="V14" s="103"/>
      <c r="W14" s="103"/>
      <c r="X14" s="103"/>
      <c r="Y14" s="103"/>
      <c r="Z14" s="103"/>
      <c r="AA14" s="103"/>
      <c r="AB14" s="103"/>
      <c r="AC14" s="103"/>
      <c r="AD14" s="103"/>
      <c r="AE14" s="103"/>
      <c r="AF14" s="103"/>
    </row>
    <row r="15" spans="1:32" ht="40.5">
      <c r="A15" s="179" t="s">
        <v>3</v>
      </c>
      <c r="B15" s="180" t="s">
        <v>269</v>
      </c>
      <c r="C15" s="181"/>
      <c r="D15" s="181"/>
      <c r="E15" s="181"/>
      <c r="F15" s="181"/>
      <c r="G15" s="180"/>
      <c r="H15" s="181"/>
      <c r="I15" s="181"/>
      <c r="J15" s="181"/>
      <c r="K15" s="181"/>
      <c r="L15" s="181"/>
      <c r="M15" s="180"/>
      <c r="N15" s="181"/>
      <c r="O15" s="181"/>
      <c r="P15" s="181"/>
      <c r="Q15" s="180"/>
      <c r="R15" s="181"/>
      <c r="S15" s="180"/>
      <c r="T15" s="181"/>
      <c r="U15" s="103"/>
      <c r="V15" s="103"/>
      <c r="W15" s="103"/>
      <c r="X15" s="103"/>
      <c r="Y15" s="103"/>
      <c r="Z15" s="103"/>
      <c r="AA15" s="103"/>
      <c r="AB15" s="103"/>
      <c r="AC15" s="103"/>
      <c r="AD15" s="103"/>
      <c r="AE15" s="103"/>
      <c r="AF15" s="103"/>
    </row>
    <row r="16" spans="1:32">
      <c r="A16" s="168"/>
      <c r="B16" s="153" t="s">
        <v>125</v>
      </c>
      <c r="C16" s="181"/>
      <c r="D16" s="181"/>
      <c r="E16" s="181"/>
      <c r="F16" s="181"/>
      <c r="G16" s="153"/>
      <c r="H16" s="181"/>
      <c r="I16" s="181"/>
      <c r="J16" s="181"/>
      <c r="K16" s="181"/>
      <c r="L16" s="181"/>
      <c r="M16" s="153"/>
      <c r="N16" s="181"/>
      <c r="O16" s="181"/>
      <c r="P16" s="181"/>
      <c r="Q16" s="153"/>
      <c r="R16" s="181"/>
      <c r="S16" s="153"/>
      <c r="T16" s="181"/>
      <c r="U16" s="103"/>
      <c r="V16" s="103"/>
      <c r="W16" s="103"/>
      <c r="X16" s="103"/>
      <c r="Y16" s="103"/>
      <c r="Z16" s="103"/>
      <c r="AA16" s="103"/>
      <c r="AB16" s="103"/>
      <c r="AC16" s="103"/>
      <c r="AD16" s="103"/>
      <c r="AE16" s="103"/>
      <c r="AF16" s="103"/>
    </row>
    <row r="17" spans="1:32">
      <c r="A17" s="168"/>
      <c r="B17" s="153" t="s">
        <v>191</v>
      </c>
      <c r="C17" s="181"/>
      <c r="D17" s="181"/>
      <c r="E17" s="181"/>
      <c r="F17" s="181"/>
      <c r="G17" s="153"/>
      <c r="H17" s="153"/>
      <c r="I17" s="153"/>
      <c r="J17" s="153"/>
      <c r="K17" s="153"/>
      <c r="L17" s="153"/>
      <c r="M17" s="153"/>
      <c r="N17" s="153"/>
      <c r="O17" s="153"/>
      <c r="P17" s="153"/>
      <c r="Q17" s="153"/>
      <c r="R17" s="153"/>
      <c r="S17" s="153"/>
      <c r="T17" s="153"/>
      <c r="U17" s="103"/>
      <c r="V17" s="103"/>
      <c r="W17" s="103"/>
      <c r="X17" s="103"/>
      <c r="Y17" s="103"/>
      <c r="Z17" s="103"/>
      <c r="AA17" s="103"/>
      <c r="AB17" s="103"/>
      <c r="AC17" s="103"/>
      <c r="AD17" s="103"/>
      <c r="AE17" s="103"/>
      <c r="AF17" s="103"/>
    </row>
    <row r="18" spans="1:32">
      <c r="A18" s="168"/>
      <c r="B18" s="153" t="s">
        <v>192</v>
      </c>
      <c r="C18" s="181"/>
      <c r="D18" s="181"/>
      <c r="E18" s="181"/>
      <c r="F18" s="181"/>
      <c r="G18" s="153"/>
      <c r="H18" s="153"/>
      <c r="I18" s="153"/>
      <c r="J18" s="153"/>
      <c r="K18" s="153"/>
      <c r="L18" s="153"/>
      <c r="M18" s="153"/>
      <c r="N18" s="153"/>
      <c r="O18" s="153"/>
      <c r="P18" s="153"/>
      <c r="Q18" s="153"/>
      <c r="R18" s="153"/>
      <c r="S18" s="153"/>
      <c r="T18" s="153"/>
      <c r="U18" s="103"/>
      <c r="V18" s="103"/>
      <c r="W18" s="103"/>
      <c r="X18" s="103"/>
      <c r="Y18" s="103"/>
      <c r="Z18" s="103"/>
      <c r="AA18" s="103"/>
      <c r="AB18" s="103"/>
      <c r="AC18" s="103"/>
      <c r="AD18" s="103"/>
      <c r="AE18" s="103"/>
      <c r="AF18" s="103"/>
    </row>
    <row r="19" spans="1:32">
      <c r="A19" s="168">
        <v>1</v>
      </c>
      <c r="B19" s="99"/>
      <c r="C19" s="168"/>
      <c r="D19" s="168"/>
      <c r="E19" s="168"/>
      <c r="F19" s="168"/>
      <c r="G19" s="99"/>
      <c r="H19" s="99"/>
      <c r="I19" s="99"/>
      <c r="J19" s="99"/>
      <c r="K19" s="181">
        <f>H19+I19+J19</f>
        <v>0</v>
      </c>
      <c r="L19" s="181"/>
      <c r="M19" s="99"/>
      <c r="N19" s="168"/>
      <c r="O19" s="168"/>
      <c r="P19" s="168"/>
      <c r="Q19" s="181">
        <f>N19+O19+P19</f>
        <v>0</v>
      </c>
      <c r="R19" s="181">
        <f t="shared" ref="R19:U21" si="2">G19-M19</f>
        <v>0</v>
      </c>
      <c r="S19" s="181">
        <f t="shared" si="2"/>
        <v>0</v>
      </c>
      <c r="T19" s="181">
        <f t="shared" si="2"/>
        <v>0</v>
      </c>
      <c r="U19" s="181">
        <f t="shared" si="2"/>
        <v>0</v>
      </c>
      <c r="V19" s="181">
        <f>S19+T19+U19</f>
        <v>0</v>
      </c>
      <c r="W19" s="99"/>
      <c r="X19" s="168"/>
      <c r="Y19" s="168"/>
      <c r="Z19" s="168"/>
      <c r="AA19" s="181">
        <f>X19+Y19+Z19</f>
        <v>0</v>
      </c>
      <c r="AB19" s="99"/>
      <c r="AC19" s="168"/>
      <c r="AD19" s="168"/>
      <c r="AE19" s="168"/>
      <c r="AF19" s="181">
        <f>AC19+AD19+AE19</f>
        <v>0</v>
      </c>
    </row>
    <row r="20" spans="1:32">
      <c r="A20" s="168">
        <v>2</v>
      </c>
      <c r="B20" s="99"/>
      <c r="C20" s="168"/>
      <c r="D20" s="168"/>
      <c r="E20" s="168"/>
      <c r="F20" s="168"/>
      <c r="G20" s="99"/>
      <c r="H20" s="99"/>
      <c r="I20" s="99"/>
      <c r="J20" s="99"/>
      <c r="K20" s="181">
        <f>H20+I20+J20</f>
        <v>0</v>
      </c>
      <c r="L20" s="181"/>
      <c r="M20" s="99"/>
      <c r="N20" s="168"/>
      <c r="O20" s="168"/>
      <c r="P20" s="168"/>
      <c r="Q20" s="181">
        <f>N20+O20+P20</f>
        <v>0</v>
      </c>
      <c r="R20" s="181">
        <f t="shared" si="2"/>
        <v>0</v>
      </c>
      <c r="S20" s="181">
        <f t="shared" si="2"/>
        <v>0</v>
      </c>
      <c r="T20" s="181">
        <f t="shared" si="2"/>
        <v>0</v>
      </c>
      <c r="U20" s="181">
        <f t="shared" si="2"/>
        <v>0</v>
      </c>
      <c r="V20" s="181">
        <f>S20+T20+U20</f>
        <v>0</v>
      </c>
      <c r="W20" s="99"/>
      <c r="X20" s="168"/>
      <c r="Y20" s="168"/>
      <c r="Z20" s="168"/>
      <c r="AA20" s="181">
        <f>X20+Y20+Z20</f>
        <v>0</v>
      </c>
      <c r="AB20" s="99"/>
      <c r="AC20" s="168"/>
      <c r="AD20" s="168"/>
      <c r="AE20" s="168"/>
      <c r="AF20" s="181">
        <f>AC20+AD20+AE20</f>
        <v>0</v>
      </c>
    </row>
    <row r="21" spans="1:32">
      <c r="A21" s="168">
        <v>3</v>
      </c>
      <c r="B21" s="182"/>
      <c r="C21" s="168"/>
      <c r="D21" s="168"/>
      <c r="E21" s="168"/>
      <c r="F21" s="168"/>
      <c r="G21" s="99"/>
      <c r="H21" s="99"/>
      <c r="I21" s="99"/>
      <c r="J21" s="99"/>
      <c r="K21" s="181">
        <f>H21+I21+J21</f>
        <v>0</v>
      </c>
      <c r="L21" s="181"/>
      <c r="M21" s="99"/>
      <c r="N21" s="168"/>
      <c r="O21" s="168"/>
      <c r="P21" s="168"/>
      <c r="Q21" s="181">
        <f>N21+O21+P21</f>
        <v>0</v>
      </c>
      <c r="R21" s="181">
        <f t="shared" si="2"/>
        <v>0</v>
      </c>
      <c r="S21" s="181">
        <f t="shared" si="2"/>
        <v>0</v>
      </c>
      <c r="T21" s="181">
        <f t="shared" si="2"/>
        <v>0</v>
      </c>
      <c r="U21" s="181">
        <f t="shared" si="2"/>
        <v>0</v>
      </c>
      <c r="V21" s="181">
        <f>S21+T21+U21</f>
        <v>0</v>
      </c>
      <c r="W21" s="99"/>
      <c r="X21" s="168"/>
      <c r="Y21" s="168"/>
      <c r="Z21" s="168"/>
      <c r="AA21" s="181">
        <f>X21+Y21+Z21</f>
        <v>0</v>
      </c>
      <c r="AB21" s="99"/>
      <c r="AC21" s="168"/>
      <c r="AD21" s="168"/>
      <c r="AE21" s="168"/>
      <c r="AF21" s="181">
        <f>AC21+AD21+AE21</f>
        <v>0</v>
      </c>
    </row>
    <row r="22" spans="1:32" s="184" customFormat="1" ht="27">
      <c r="A22" s="179"/>
      <c r="B22" s="187" t="s">
        <v>193</v>
      </c>
      <c r="C22" s="183" t="s">
        <v>1</v>
      </c>
      <c r="D22" s="183" t="s">
        <v>1</v>
      </c>
      <c r="E22" s="183" t="s">
        <v>1</v>
      </c>
      <c r="F22" s="183" t="s">
        <v>1</v>
      </c>
      <c r="G22" s="183">
        <f>SUM(G19:G21)</f>
        <v>0</v>
      </c>
      <c r="H22" s="183">
        <f>SUM(H19:H21)</f>
        <v>0</v>
      </c>
      <c r="I22" s="183">
        <f>SUM(I19:I21)</f>
        <v>0</v>
      </c>
      <c r="J22" s="183">
        <f>SUM(J19:J21)</f>
        <v>0</v>
      </c>
      <c r="K22" s="183">
        <f>SUM(K19:K21)</f>
        <v>0</v>
      </c>
      <c r="L22" s="183" t="s">
        <v>1</v>
      </c>
      <c r="M22" s="183">
        <f t="shared" ref="M22:AF22" si="3">SUM(M19:M21)</f>
        <v>0</v>
      </c>
      <c r="N22" s="183">
        <f t="shared" si="3"/>
        <v>0</v>
      </c>
      <c r="O22" s="183">
        <f t="shared" si="3"/>
        <v>0</v>
      </c>
      <c r="P22" s="183">
        <f t="shared" si="3"/>
        <v>0</v>
      </c>
      <c r="Q22" s="183">
        <f t="shared" si="3"/>
        <v>0</v>
      </c>
      <c r="R22" s="183">
        <f t="shared" si="3"/>
        <v>0</v>
      </c>
      <c r="S22" s="183">
        <f t="shared" si="3"/>
        <v>0</v>
      </c>
      <c r="T22" s="183">
        <f t="shared" si="3"/>
        <v>0</v>
      </c>
      <c r="U22" s="183">
        <f t="shared" si="3"/>
        <v>0</v>
      </c>
      <c r="V22" s="183">
        <f t="shared" si="3"/>
        <v>0</v>
      </c>
      <c r="W22" s="183">
        <f t="shared" si="3"/>
        <v>0</v>
      </c>
      <c r="X22" s="183">
        <f t="shared" si="3"/>
        <v>0</v>
      </c>
      <c r="Y22" s="183">
        <f t="shared" si="3"/>
        <v>0</v>
      </c>
      <c r="Z22" s="183">
        <f t="shared" si="3"/>
        <v>0</v>
      </c>
      <c r="AA22" s="183">
        <f t="shared" si="3"/>
        <v>0</v>
      </c>
      <c r="AB22" s="183">
        <f t="shared" si="3"/>
        <v>0</v>
      </c>
      <c r="AC22" s="183">
        <f t="shared" si="3"/>
        <v>0</v>
      </c>
      <c r="AD22" s="183">
        <f t="shared" si="3"/>
        <v>0</v>
      </c>
      <c r="AE22" s="183">
        <f t="shared" si="3"/>
        <v>0</v>
      </c>
      <c r="AF22" s="183">
        <f t="shared" si="3"/>
        <v>0</v>
      </c>
    </row>
    <row r="23" spans="1:32">
      <c r="A23" s="168"/>
      <c r="B23" s="153" t="s">
        <v>192</v>
      </c>
      <c r="C23" s="181"/>
      <c r="D23" s="181"/>
      <c r="E23" s="181"/>
      <c r="F23" s="181"/>
      <c r="G23" s="153"/>
      <c r="H23" s="153"/>
      <c r="I23" s="153"/>
      <c r="J23" s="153"/>
      <c r="K23" s="153"/>
      <c r="L23" s="153"/>
      <c r="M23" s="153"/>
      <c r="N23" s="153"/>
      <c r="O23" s="153"/>
      <c r="P23" s="153"/>
      <c r="Q23" s="153"/>
      <c r="R23" s="153"/>
      <c r="S23" s="153"/>
      <c r="T23" s="153"/>
      <c r="U23" s="103"/>
      <c r="V23" s="103"/>
      <c r="W23" s="103"/>
      <c r="X23" s="103"/>
      <c r="Y23" s="103"/>
      <c r="Z23" s="103"/>
      <c r="AA23" s="103"/>
      <c r="AB23" s="103"/>
      <c r="AC23" s="103"/>
      <c r="AD23" s="103"/>
      <c r="AE23" s="103"/>
      <c r="AF23" s="103"/>
    </row>
    <row r="24" spans="1:32">
      <c r="A24" s="168">
        <v>1</v>
      </c>
      <c r="B24" s="99"/>
      <c r="C24" s="168"/>
      <c r="D24" s="168"/>
      <c r="E24" s="168"/>
      <c r="F24" s="168"/>
      <c r="G24" s="99"/>
      <c r="H24" s="99"/>
      <c r="I24" s="99"/>
      <c r="J24" s="99"/>
      <c r="K24" s="181">
        <f>H24+I24+J24</f>
        <v>0</v>
      </c>
      <c r="L24" s="181"/>
      <c r="M24" s="99"/>
      <c r="N24" s="168"/>
      <c r="O24" s="168"/>
      <c r="P24" s="168"/>
      <c r="Q24" s="181">
        <f>N24+O24+P24</f>
        <v>0</v>
      </c>
      <c r="R24" s="181">
        <f t="shared" ref="R24:U26" si="4">G24-M24</f>
        <v>0</v>
      </c>
      <c r="S24" s="181">
        <f t="shared" si="4"/>
        <v>0</v>
      </c>
      <c r="T24" s="181">
        <f t="shared" si="4"/>
        <v>0</v>
      </c>
      <c r="U24" s="181">
        <f t="shared" si="4"/>
        <v>0</v>
      </c>
      <c r="V24" s="181">
        <f>S24+T24+U24</f>
        <v>0</v>
      </c>
      <c r="W24" s="99"/>
      <c r="X24" s="168"/>
      <c r="Y24" s="168"/>
      <c r="Z24" s="168"/>
      <c r="AA24" s="181">
        <f>X24+Y24+Z24</f>
        <v>0</v>
      </c>
      <c r="AB24" s="99"/>
      <c r="AC24" s="168"/>
      <c r="AD24" s="168"/>
      <c r="AE24" s="168"/>
      <c r="AF24" s="181">
        <f>AC24+AD24+AE24</f>
        <v>0</v>
      </c>
    </row>
    <row r="25" spans="1:32">
      <c r="A25" s="168">
        <v>2</v>
      </c>
      <c r="B25" s="99"/>
      <c r="C25" s="168"/>
      <c r="D25" s="168"/>
      <c r="E25" s="168"/>
      <c r="F25" s="168"/>
      <c r="G25" s="99"/>
      <c r="H25" s="99"/>
      <c r="I25" s="99"/>
      <c r="J25" s="99"/>
      <c r="K25" s="181">
        <f>H25+I25+J25</f>
        <v>0</v>
      </c>
      <c r="L25" s="181"/>
      <c r="M25" s="99"/>
      <c r="N25" s="168"/>
      <c r="O25" s="168"/>
      <c r="P25" s="168"/>
      <c r="Q25" s="181">
        <f>N25+O25+P25</f>
        <v>0</v>
      </c>
      <c r="R25" s="181">
        <f t="shared" si="4"/>
        <v>0</v>
      </c>
      <c r="S25" s="181">
        <f t="shared" si="4"/>
        <v>0</v>
      </c>
      <c r="T25" s="181">
        <f t="shared" si="4"/>
        <v>0</v>
      </c>
      <c r="U25" s="181">
        <f t="shared" si="4"/>
        <v>0</v>
      </c>
      <c r="V25" s="181">
        <f>S25+T25+U25</f>
        <v>0</v>
      </c>
      <c r="W25" s="99"/>
      <c r="X25" s="168"/>
      <c r="Y25" s="168"/>
      <c r="Z25" s="168"/>
      <c r="AA25" s="181">
        <f>X25+Y25+Z25</f>
        <v>0</v>
      </c>
      <c r="AB25" s="99"/>
      <c r="AC25" s="168"/>
      <c r="AD25" s="168"/>
      <c r="AE25" s="168"/>
      <c r="AF25" s="181">
        <f>AC25+AD25+AE25</f>
        <v>0</v>
      </c>
    </row>
    <row r="26" spans="1:32">
      <c r="A26" s="168">
        <v>3</v>
      </c>
      <c r="B26" s="182"/>
      <c r="C26" s="168"/>
      <c r="D26" s="168"/>
      <c r="E26" s="168"/>
      <c r="F26" s="168"/>
      <c r="G26" s="99"/>
      <c r="H26" s="99"/>
      <c r="I26" s="99"/>
      <c r="J26" s="99"/>
      <c r="K26" s="181">
        <f>H26+I26+J26</f>
        <v>0</v>
      </c>
      <c r="L26" s="181"/>
      <c r="M26" s="99"/>
      <c r="N26" s="168"/>
      <c r="O26" s="168"/>
      <c r="P26" s="168"/>
      <c r="Q26" s="181">
        <f>N26+O26+P26</f>
        <v>0</v>
      </c>
      <c r="R26" s="181">
        <f t="shared" si="4"/>
        <v>0</v>
      </c>
      <c r="S26" s="181">
        <f t="shared" si="4"/>
        <v>0</v>
      </c>
      <c r="T26" s="181">
        <f t="shared" si="4"/>
        <v>0</v>
      </c>
      <c r="U26" s="181">
        <f t="shared" si="4"/>
        <v>0</v>
      </c>
      <c r="V26" s="181">
        <f>S26+T26+U26</f>
        <v>0</v>
      </c>
      <c r="W26" s="99"/>
      <c r="X26" s="168"/>
      <c r="Y26" s="168"/>
      <c r="Z26" s="168"/>
      <c r="AA26" s="181">
        <f>X26+Y26+Z26</f>
        <v>0</v>
      </c>
      <c r="AB26" s="99"/>
      <c r="AC26" s="168"/>
      <c r="AD26" s="168"/>
      <c r="AE26" s="168"/>
      <c r="AF26" s="181">
        <f>AC26+AD26+AE26</f>
        <v>0</v>
      </c>
    </row>
    <row r="27" spans="1:32" s="184" customFormat="1" ht="27">
      <c r="A27" s="179"/>
      <c r="B27" s="187" t="s">
        <v>193</v>
      </c>
      <c r="C27" s="183" t="s">
        <v>1</v>
      </c>
      <c r="D27" s="183" t="s">
        <v>1</v>
      </c>
      <c r="E27" s="183" t="s">
        <v>1</v>
      </c>
      <c r="F27" s="183" t="s">
        <v>1</v>
      </c>
      <c r="G27" s="183">
        <f>SUM(G24:G26)</f>
        <v>0</v>
      </c>
      <c r="H27" s="183">
        <f>SUM(H24:H26)</f>
        <v>0</v>
      </c>
      <c r="I27" s="183">
        <f>SUM(I24:I26)</f>
        <v>0</v>
      </c>
      <c r="J27" s="183">
        <f>SUM(J24:J26)</f>
        <v>0</v>
      </c>
      <c r="K27" s="183">
        <f>SUM(K24:K26)</f>
        <v>0</v>
      </c>
      <c r="L27" s="183" t="s">
        <v>1</v>
      </c>
      <c r="M27" s="183">
        <f t="shared" ref="M27:AF27" si="5">SUM(M24:M26)</f>
        <v>0</v>
      </c>
      <c r="N27" s="183">
        <f t="shared" si="5"/>
        <v>0</v>
      </c>
      <c r="O27" s="183">
        <f t="shared" si="5"/>
        <v>0</v>
      </c>
      <c r="P27" s="183">
        <f t="shared" si="5"/>
        <v>0</v>
      </c>
      <c r="Q27" s="183">
        <f t="shared" si="5"/>
        <v>0</v>
      </c>
      <c r="R27" s="183">
        <f t="shared" si="5"/>
        <v>0</v>
      </c>
      <c r="S27" s="183">
        <f t="shared" si="5"/>
        <v>0</v>
      </c>
      <c r="T27" s="183">
        <f t="shared" si="5"/>
        <v>0</v>
      </c>
      <c r="U27" s="183">
        <f t="shared" si="5"/>
        <v>0</v>
      </c>
      <c r="V27" s="183">
        <f t="shared" si="5"/>
        <v>0</v>
      </c>
      <c r="W27" s="183">
        <f t="shared" si="5"/>
        <v>0</v>
      </c>
      <c r="X27" s="183">
        <f t="shared" si="5"/>
        <v>0</v>
      </c>
      <c r="Y27" s="183">
        <f t="shared" si="5"/>
        <v>0</v>
      </c>
      <c r="Z27" s="183">
        <f t="shared" si="5"/>
        <v>0</v>
      </c>
      <c r="AA27" s="183">
        <f t="shared" si="5"/>
        <v>0</v>
      </c>
      <c r="AB27" s="183">
        <f t="shared" si="5"/>
        <v>0</v>
      </c>
      <c r="AC27" s="183">
        <f t="shared" si="5"/>
        <v>0</v>
      </c>
      <c r="AD27" s="183">
        <f t="shared" si="5"/>
        <v>0</v>
      </c>
      <c r="AE27" s="183">
        <f t="shared" si="5"/>
        <v>0</v>
      </c>
      <c r="AF27" s="183">
        <f t="shared" si="5"/>
        <v>0</v>
      </c>
    </row>
    <row r="28" spans="1:32" s="184" customFormat="1" ht="27">
      <c r="A28" s="179"/>
      <c r="B28" s="187" t="s">
        <v>217</v>
      </c>
      <c r="C28" s="183" t="s">
        <v>1</v>
      </c>
      <c r="D28" s="183" t="s">
        <v>1</v>
      </c>
      <c r="E28" s="183" t="s">
        <v>1</v>
      </c>
      <c r="F28" s="183" t="s">
        <v>1</v>
      </c>
      <c r="G28" s="183">
        <f>G22+G27</f>
        <v>0</v>
      </c>
      <c r="H28" s="183">
        <f>H22+H27</f>
        <v>0</v>
      </c>
      <c r="I28" s="183">
        <f>I22+I27</f>
        <v>0</v>
      </c>
      <c r="J28" s="183">
        <f>J22+J27</f>
        <v>0</v>
      </c>
      <c r="K28" s="183">
        <f>K22+K27</f>
        <v>0</v>
      </c>
      <c r="L28" s="183" t="s">
        <v>1</v>
      </c>
      <c r="M28" s="183">
        <f t="shared" ref="M28:AF28" si="6">M22+M27</f>
        <v>0</v>
      </c>
      <c r="N28" s="183">
        <f t="shared" si="6"/>
        <v>0</v>
      </c>
      <c r="O28" s="183">
        <f t="shared" si="6"/>
        <v>0</v>
      </c>
      <c r="P28" s="183">
        <f t="shared" si="6"/>
        <v>0</v>
      </c>
      <c r="Q28" s="183">
        <f t="shared" si="6"/>
        <v>0</v>
      </c>
      <c r="R28" s="183">
        <f t="shared" si="6"/>
        <v>0</v>
      </c>
      <c r="S28" s="183">
        <f t="shared" si="6"/>
        <v>0</v>
      </c>
      <c r="T28" s="183">
        <f t="shared" si="6"/>
        <v>0</v>
      </c>
      <c r="U28" s="183">
        <f t="shared" si="6"/>
        <v>0</v>
      </c>
      <c r="V28" s="183">
        <f t="shared" si="6"/>
        <v>0</v>
      </c>
      <c r="W28" s="183">
        <f t="shared" si="6"/>
        <v>0</v>
      </c>
      <c r="X28" s="183">
        <f t="shared" si="6"/>
        <v>0</v>
      </c>
      <c r="Y28" s="183">
        <f t="shared" si="6"/>
        <v>0</v>
      </c>
      <c r="Z28" s="183">
        <f t="shared" si="6"/>
        <v>0</v>
      </c>
      <c r="AA28" s="183">
        <f t="shared" si="6"/>
        <v>0</v>
      </c>
      <c r="AB28" s="183">
        <f t="shared" si="6"/>
        <v>0</v>
      </c>
      <c r="AC28" s="183">
        <f t="shared" si="6"/>
        <v>0</v>
      </c>
      <c r="AD28" s="183">
        <f t="shared" si="6"/>
        <v>0</v>
      </c>
      <c r="AE28" s="183">
        <f t="shared" si="6"/>
        <v>0</v>
      </c>
      <c r="AF28" s="183">
        <f t="shared" si="6"/>
        <v>0</v>
      </c>
    </row>
    <row r="29" spans="1:32">
      <c r="A29" s="168"/>
      <c r="B29" s="182"/>
      <c r="C29" s="181"/>
      <c r="D29" s="181"/>
      <c r="E29" s="181"/>
      <c r="F29" s="181"/>
      <c r="G29" s="182"/>
      <c r="H29" s="181"/>
      <c r="I29" s="181"/>
      <c r="J29" s="181"/>
      <c r="K29" s="181"/>
      <c r="L29" s="181"/>
      <c r="M29" s="182"/>
      <c r="N29" s="181"/>
      <c r="O29" s="181"/>
      <c r="P29" s="181"/>
      <c r="Q29" s="182"/>
      <c r="R29" s="181"/>
      <c r="S29" s="182"/>
      <c r="T29" s="181"/>
      <c r="U29" s="103"/>
      <c r="V29" s="103"/>
      <c r="W29" s="103"/>
      <c r="X29" s="103"/>
      <c r="Y29" s="103"/>
      <c r="Z29" s="103"/>
      <c r="AA29" s="103"/>
      <c r="AB29" s="103"/>
      <c r="AC29" s="103"/>
      <c r="AD29" s="103"/>
      <c r="AE29" s="103"/>
      <c r="AF29" s="103"/>
    </row>
    <row r="30" spans="1:32">
      <c r="A30" s="168"/>
      <c r="B30" s="99"/>
      <c r="C30" s="181"/>
      <c r="D30" s="181"/>
      <c r="E30" s="181"/>
      <c r="F30" s="181"/>
      <c r="G30" s="99"/>
      <c r="H30" s="181"/>
      <c r="I30" s="181"/>
      <c r="J30" s="181"/>
      <c r="K30" s="181"/>
      <c r="L30" s="181"/>
      <c r="M30" s="99"/>
      <c r="N30" s="181"/>
      <c r="O30" s="181"/>
      <c r="P30" s="181"/>
      <c r="Q30" s="99"/>
      <c r="R30" s="181"/>
      <c r="S30" s="99"/>
      <c r="T30" s="181"/>
      <c r="U30" s="103"/>
      <c r="V30" s="103"/>
      <c r="W30" s="103"/>
      <c r="X30" s="103"/>
      <c r="Y30" s="103"/>
      <c r="Z30" s="103"/>
      <c r="AA30" s="103"/>
      <c r="AB30" s="103"/>
      <c r="AC30" s="103"/>
      <c r="AD30" s="103"/>
      <c r="AE30" s="103"/>
      <c r="AF30" s="103"/>
    </row>
    <row r="31" spans="1:32" ht="54">
      <c r="A31" s="179" t="s">
        <v>4</v>
      </c>
      <c r="B31" s="180" t="s">
        <v>393</v>
      </c>
      <c r="C31" s="181"/>
      <c r="D31" s="181"/>
      <c r="E31" s="181"/>
      <c r="F31" s="181"/>
      <c r="G31" s="180"/>
      <c r="H31" s="181"/>
      <c r="I31" s="181"/>
      <c r="J31" s="181"/>
      <c r="K31" s="181"/>
      <c r="L31" s="181"/>
      <c r="M31" s="180"/>
      <c r="N31" s="181"/>
      <c r="O31" s="181"/>
      <c r="P31" s="181"/>
      <c r="Q31" s="180"/>
      <c r="R31" s="181"/>
      <c r="S31" s="180"/>
      <c r="T31" s="181"/>
      <c r="U31" s="103"/>
      <c r="V31" s="103"/>
      <c r="W31" s="103"/>
      <c r="X31" s="103"/>
      <c r="Y31" s="103"/>
      <c r="Z31" s="103"/>
      <c r="AA31" s="103"/>
      <c r="AB31" s="103"/>
      <c r="AC31" s="103"/>
      <c r="AD31" s="103"/>
      <c r="AE31" s="103"/>
      <c r="AF31" s="103"/>
    </row>
    <row r="32" spans="1:32">
      <c r="A32" s="168"/>
      <c r="B32" s="153" t="s">
        <v>125</v>
      </c>
      <c r="C32" s="181"/>
      <c r="D32" s="181"/>
      <c r="E32" s="181"/>
      <c r="F32" s="181"/>
      <c r="G32" s="153"/>
      <c r="H32" s="181"/>
      <c r="I32" s="181"/>
      <c r="J32" s="181"/>
      <c r="K32" s="181"/>
      <c r="L32" s="181"/>
      <c r="M32" s="153"/>
      <c r="N32" s="181"/>
      <c r="O32" s="181"/>
      <c r="P32" s="181"/>
      <c r="Q32" s="153"/>
      <c r="R32" s="181"/>
      <c r="S32" s="153"/>
      <c r="T32" s="181"/>
      <c r="U32" s="103"/>
      <c r="V32" s="103"/>
      <c r="W32" s="103"/>
      <c r="X32" s="103"/>
      <c r="Y32" s="103"/>
      <c r="Z32" s="103"/>
      <c r="AA32" s="103"/>
      <c r="AB32" s="103"/>
      <c r="AC32" s="103"/>
      <c r="AD32" s="103"/>
      <c r="AE32" s="103"/>
      <c r="AF32" s="103"/>
    </row>
    <row r="33" spans="1:32">
      <c r="A33" s="168">
        <v>1</v>
      </c>
      <c r="B33" s="99"/>
      <c r="C33" s="181"/>
      <c r="D33" s="181" t="s">
        <v>1</v>
      </c>
      <c r="E33" s="181" t="s">
        <v>1</v>
      </c>
      <c r="F33" s="181"/>
      <c r="G33" s="99"/>
      <c r="H33" s="168"/>
      <c r="I33" s="168"/>
      <c r="J33" s="168"/>
      <c r="K33" s="181">
        <f>H33+I33+J33</f>
        <v>0</v>
      </c>
      <c r="L33" s="181"/>
      <c r="M33" s="99"/>
      <c r="N33" s="168"/>
      <c r="O33" s="168"/>
      <c r="P33" s="168"/>
      <c r="Q33" s="181">
        <f>N33+O33+P33</f>
        <v>0</v>
      </c>
      <c r="R33" s="181">
        <f t="shared" ref="R33:U35" si="7">G33-M33</f>
        <v>0</v>
      </c>
      <c r="S33" s="181">
        <f t="shared" si="7"/>
        <v>0</v>
      </c>
      <c r="T33" s="181">
        <f t="shared" si="7"/>
        <v>0</v>
      </c>
      <c r="U33" s="181">
        <f t="shared" si="7"/>
        <v>0</v>
      </c>
      <c r="V33" s="181">
        <f>S33+T33+U33</f>
        <v>0</v>
      </c>
      <c r="W33" s="99"/>
      <c r="X33" s="168"/>
      <c r="Y33" s="168"/>
      <c r="Z33" s="168"/>
      <c r="AA33" s="181">
        <f>X33+Y33+Z33</f>
        <v>0</v>
      </c>
      <c r="AB33" s="99"/>
      <c r="AC33" s="168"/>
      <c r="AD33" s="168"/>
      <c r="AE33" s="168"/>
      <c r="AF33" s="181">
        <f>AC33+AD33+AE33</f>
        <v>0</v>
      </c>
    </row>
    <row r="34" spans="1:32">
      <c r="A34" s="168">
        <v>2</v>
      </c>
      <c r="B34" s="99"/>
      <c r="C34" s="181"/>
      <c r="D34" s="181" t="s">
        <v>1</v>
      </c>
      <c r="E34" s="181" t="s">
        <v>1</v>
      </c>
      <c r="F34" s="181"/>
      <c r="G34" s="99"/>
      <c r="H34" s="168"/>
      <c r="I34" s="168"/>
      <c r="J34" s="168"/>
      <c r="K34" s="181">
        <f>H34+I34+J34</f>
        <v>0</v>
      </c>
      <c r="L34" s="181"/>
      <c r="M34" s="99"/>
      <c r="N34" s="168"/>
      <c r="O34" s="168"/>
      <c r="P34" s="168"/>
      <c r="Q34" s="181">
        <f>N34+O34+P34</f>
        <v>0</v>
      </c>
      <c r="R34" s="181">
        <f t="shared" si="7"/>
        <v>0</v>
      </c>
      <c r="S34" s="181">
        <f t="shared" si="7"/>
        <v>0</v>
      </c>
      <c r="T34" s="181">
        <f t="shared" si="7"/>
        <v>0</v>
      </c>
      <c r="U34" s="181">
        <f t="shared" si="7"/>
        <v>0</v>
      </c>
      <c r="V34" s="181">
        <f>S34+T34+U34</f>
        <v>0</v>
      </c>
      <c r="W34" s="99"/>
      <c r="X34" s="168"/>
      <c r="Y34" s="168"/>
      <c r="Z34" s="168"/>
      <c r="AA34" s="181">
        <f>X34+Y34+Z34</f>
        <v>0</v>
      </c>
      <c r="AB34" s="99"/>
      <c r="AC34" s="168"/>
      <c r="AD34" s="168"/>
      <c r="AE34" s="168"/>
      <c r="AF34" s="181">
        <f>AC34+AD34+AE34</f>
        <v>0</v>
      </c>
    </row>
    <row r="35" spans="1:32">
      <c r="A35" s="168">
        <v>3</v>
      </c>
      <c r="B35" s="99"/>
      <c r="C35" s="181"/>
      <c r="D35" s="181" t="s">
        <v>1</v>
      </c>
      <c r="E35" s="181" t="s">
        <v>1</v>
      </c>
      <c r="F35" s="181"/>
      <c r="G35" s="99"/>
      <c r="H35" s="168"/>
      <c r="I35" s="168"/>
      <c r="J35" s="168"/>
      <c r="K35" s="181">
        <f>H35+I35+J35</f>
        <v>0</v>
      </c>
      <c r="L35" s="181"/>
      <c r="M35" s="99"/>
      <c r="N35" s="168"/>
      <c r="O35" s="168"/>
      <c r="P35" s="168"/>
      <c r="Q35" s="181">
        <f>N35+O35+P35</f>
        <v>0</v>
      </c>
      <c r="R35" s="181">
        <f t="shared" si="7"/>
        <v>0</v>
      </c>
      <c r="S35" s="181">
        <f t="shared" si="7"/>
        <v>0</v>
      </c>
      <c r="T35" s="181">
        <f t="shared" si="7"/>
        <v>0</v>
      </c>
      <c r="U35" s="181">
        <f t="shared" si="7"/>
        <v>0</v>
      </c>
      <c r="V35" s="181">
        <f>S35+T35+U35</f>
        <v>0</v>
      </c>
      <c r="W35" s="99"/>
      <c r="X35" s="168"/>
      <c r="Y35" s="168"/>
      <c r="Z35" s="168"/>
      <c r="AA35" s="181">
        <f>X35+Y35+Z35</f>
        <v>0</v>
      </c>
      <c r="AB35" s="99"/>
      <c r="AC35" s="168"/>
      <c r="AD35" s="168"/>
      <c r="AE35" s="168"/>
      <c r="AF35" s="181">
        <f>AC35+AD35+AE35</f>
        <v>0</v>
      </c>
    </row>
    <row r="36" spans="1:32" s="184" customFormat="1" ht="14.25">
      <c r="A36" s="179"/>
      <c r="B36" s="182" t="s">
        <v>112</v>
      </c>
      <c r="C36" s="183" t="s">
        <v>1</v>
      </c>
      <c r="D36" s="183" t="s">
        <v>1</v>
      </c>
      <c r="E36" s="183" t="s">
        <v>1</v>
      </c>
      <c r="F36" s="183" t="s">
        <v>1</v>
      </c>
      <c r="G36" s="183">
        <f>SUM(G33:G35)</f>
        <v>0</v>
      </c>
      <c r="H36" s="183">
        <f>SUM(H33:H35)</f>
        <v>0</v>
      </c>
      <c r="I36" s="183">
        <f>SUM(I33:I35)</f>
        <v>0</v>
      </c>
      <c r="J36" s="183">
        <f>SUM(J33:J35)</f>
        <v>0</v>
      </c>
      <c r="K36" s="183">
        <f>SUM(K33:K35)</f>
        <v>0</v>
      </c>
      <c r="L36" s="183" t="s">
        <v>1</v>
      </c>
      <c r="M36" s="183">
        <f t="shared" ref="M36:AF36" si="8">SUM(M33:M35)</f>
        <v>0</v>
      </c>
      <c r="N36" s="183">
        <f t="shared" si="8"/>
        <v>0</v>
      </c>
      <c r="O36" s="183">
        <f t="shared" si="8"/>
        <v>0</v>
      </c>
      <c r="P36" s="183">
        <f t="shared" si="8"/>
        <v>0</v>
      </c>
      <c r="Q36" s="183">
        <f t="shared" si="8"/>
        <v>0</v>
      </c>
      <c r="R36" s="183">
        <f t="shared" si="8"/>
        <v>0</v>
      </c>
      <c r="S36" s="183">
        <f t="shared" si="8"/>
        <v>0</v>
      </c>
      <c r="T36" s="183">
        <f t="shared" si="8"/>
        <v>0</v>
      </c>
      <c r="U36" s="183">
        <f t="shared" si="8"/>
        <v>0</v>
      </c>
      <c r="V36" s="183">
        <f t="shared" si="8"/>
        <v>0</v>
      </c>
      <c r="W36" s="183">
        <f t="shared" si="8"/>
        <v>0</v>
      </c>
      <c r="X36" s="183">
        <f t="shared" si="8"/>
        <v>0</v>
      </c>
      <c r="Y36" s="183">
        <f t="shared" si="8"/>
        <v>0</v>
      </c>
      <c r="Z36" s="183">
        <f t="shared" si="8"/>
        <v>0</v>
      </c>
      <c r="AA36" s="183">
        <f t="shared" si="8"/>
        <v>0</v>
      </c>
      <c r="AB36" s="183">
        <f t="shared" si="8"/>
        <v>0</v>
      </c>
      <c r="AC36" s="183">
        <f t="shared" si="8"/>
        <v>0</v>
      </c>
      <c r="AD36" s="183">
        <f t="shared" si="8"/>
        <v>0</v>
      </c>
      <c r="AE36" s="183">
        <f t="shared" si="8"/>
        <v>0</v>
      </c>
      <c r="AF36" s="183">
        <f t="shared" si="8"/>
        <v>0</v>
      </c>
    </row>
    <row r="37" spans="1:32">
      <c r="A37" s="168"/>
      <c r="B37" s="99"/>
      <c r="C37" s="181"/>
      <c r="D37" s="181"/>
      <c r="E37" s="181"/>
      <c r="F37" s="181"/>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row>
    <row r="38" spans="1:32" s="184" customFormat="1" ht="27">
      <c r="A38" s="179"/>
      <c r="B38" s="180" t="s">
        <v>263</v>
      </c>
      <c r="C38" s="183" t="s">
        <v>1</v>
      </c>
      <c r="D38" s="183" t="s">
        <v>1</v>
      </c>
      <c r="E38" s="183" t="s">
        <v>1</v>
      </c>
      <c r="F38" s="183" t="s">
        <v>1</v>
      </c>
      <c r="G38" s="183">
        <f>G13+G28+G36</f>
        <v>0</v>
      </c>
      <c r="H38" s="183">
        <f t="shared" ref="H38:AF38" si="9">H13+H28+H36</f>
        <v>0</v>
      </c>
      <c r="I38" s="183">
        <f t="shared" si="9"/>
        <v>0</v>
      </c>
      <c r="J38" s="183">
        <f t="shared" si="9"/>
        <v>0</v>
      </c>
      <c r="K38" s="183">
        <f t="shared" si="9"/>
        <v>0</v>
      </c>
      <c r="L38" s="183" t="e">
        <f t="shared" si="9"/>
        <v>#VALUE!</v>
      </c>
      <c r="M38" s="183">
        <f t="shared" si="9"/>
        <v>0</v>
      </c>
      <c r="N38" s="183">
        <f t="shared" si="9"/>
        <v>0</v>
      </c>
      <c r="O38" s="183">
        <f t="shared" si="9"/>
        <v>0</v>
      </c>
      <c r="P38" s="183">
        <f t="shared" si="9"/>
        <v>0</v>
      </c>
      <c r="Q38" s="183">
        <f t="shared" si="9"/>
        <v>0</v>
      </c>
      <c r="R38" s="183">
        <f t="shared" si="9"/>
        <v>0</v>
      </c>
      <c r="S38" s="183">
        <f t="shared" si="9"/>
        <v>0</v>
      </c>
      <c r="T38" s="183">
        <f t="shared" si="9"/>
        <v>0</v>
      </c>
      <c r="U38" s="183">
        <f t="shared" si="9"/>
        <v>0</v>
      </c>
      <c r="V38" s="183">
        <f t="shared" si="9"/>
        <v>0</v>
      </c>
      <c r="W38" s="183">
        <f t="shared" si="9"/>
        <v>0</v>
      </c>
      <c r="X38" s="183">
        <f t="shared" si="9"/>
        <v>0</v>
      </c>
      <c r="Y38" s="183">
        <f t="shared" si="9"/>
        <v>0</v>
      </c>
      <c r="Z38" s="183">
        <f t="shared" si="9"/>
        <v>0</v>
      </c>
      <c r="AA38" s="183">
        <f t="shared" si="9"/>
        <v>0</v>
      </c>
      <c r="AB38" s="183">
        <f t="shared" si="9"/>
        <v>0</v>
      </c>
      <c r="AC38" s="183">
        <f t="shared" si="9"/>
        <v>0</v>
      </c>
      <c r="AD38" s="183">
        <f t="shared" si="9"/>
        <v>0</v>
      </c>
      <c r="AE38" s="183">
        <f t="shared" si="9"/>
        <v>0</v>
      </c>
      <c r="AF38" s="183">
        <f t="shared" si="9"/>
        <v>0</v>
      </c>
    </row>
    <row r="39" spans="1:32" s="14" customFormat="1" ht="12.75">
      <c r="A39" s="38"/>
      <c r="B39" s="188"/>
      <c r="C39" s="189"/>
      <c r="D39" s="38"/>
      <c r="E39" s="38"/>
      <c r="F39" s="38"/>
      <c r="G39" s="188"/>
      <c r="H39" s="38"/>
      <c r="I39" s="38"/>
      <c r="J39" s="38"/>
      <c r="K39" s="38"/>
      <c r="L39" s="38"/>
      <c r="M39" s="188"/>
      <c r="N39" s="38" t="s">
        <v>0</v>
      </c>
      <c r="O39" s="38"/>
      <c r="P39" s="38"/>
      <c r="Q39" s="188"/>
      <c r="R39" s="38" t="s">
        <v>0</v>
      </c>
      <c r="S39" s="188"/>
      <c r="T39" s="38" t="s">
        <v>0</v>
      </c>
    </row>
    <row r="40" spans="1:32" s="29" customFormat="1">
      <c r="A40" s="28"/>
    </row>
    <row r="41" spans="1:32">
      <c r="B41" s="5" t="s">
        <v>195</v>
      </c>
    </row>
    <row r="42" spans="1:32" ht="27.75" customHeight="1">
      <c r="B42" s="151" t="s">
        <v>390</v>
      </c>
      <c r="C42" s="151"/>
      <c r="D42" s="235"/>
      <c r="E42" s="235"/>
      <c r="F42" s="235"/>
      <c r="G42" s="235"/>
    </row>
    <row r="43" spans="1:32" ht="37.5" customHeight="1">
      <c r="B43" s="716" t="s">
        <v>389</v>
      </c>
      <c r="C43" s="717"/>
      <c r="D43" s="717"/>
      <c r="E43" s="717"/>
      <c r="F43" s="717"/>
      <c r="G43" s="717"/>
      <c r="H43" s="717"/>
      <c r="I43" s="717"/>
    </row>
    <row r="44" spans="1:32" ht="29.25" customHeight="1">
      <c r="B44" s="497" t="s">
        <v>411</v>
      </c>
      <c r="C44" s="235"/>
      <c r="D44" s="235"/>
      <c r="E44" s="235"/>
      <c r="F44" s="235"/>
      <c r="G44" s="235"/>
    </row>
    <row r="45" spans="1:32" s="29" customFormat="1">
      <c r="A45" s="28"/>
    </row>
  </sheetData>
  <mergeCells count="5">
    <mergeCell ref="AB5:AF5"/>
    <mergeCell ref="M5:Q5"/>
    <mergeCell ref="R5:V5"/>
    <mergeCell ref="W5:AA5"/>
    <mergeCell ref="B43:I43"/>
  </mergeCells>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42"/>
  <sheetViews>
    <sheetView workbookViewId="0">
      <selection activeCell="B1" sqref="B1"/>
    </sheetView>
  </sheetViews>
  <sheetFormatPr defaultRowHeight="13.5"/>
  <cols>
    <col min="1" max="1" width="4.28515625" style="4" customWidth="1"/>
    <col min="2" max="2" width="31.7109375" style="95" customWidth="1"/>
    <col min="3" max="3" width="6.7109375" style="87" customWidth="1"/>
    <col min="4" max="4" width="16.140625" style="87" customWidth="1"/>
    <col min="5" max="5" width="20" style="87" customWidth="1"/>
    <col min="6" max="6" width="9.85546875" style="87" customWidth="1"/>
    <col min="7" max="7" width="18.28515625" style="87" customWidth="1"/>
    <col min="8" max="8" width="14.42578125" style="87" customWidth="1"/>
    <col min="9" max="9" width="8.28515625" style="4" customWidth="1"/>
    <col min="10" max="10" width="10.28515625" style="36" customWidth="1"/>
    <col min="11" max="11" width="19.28515625" style="5" customWidth="1"/>
    <col min="12" max="12" width="18.5703125" style="5" customWidth="1"/>
    <col min="13" max="13" width="12.5703125" style="4" customWidth="1"/>
    <col min="14" max="14" width="12.140625" style="4" customWidth="1"/>
    <col min="15" max="15" width="11.5703125" style="4" customWidth="1"/>
    <col min="16" max="16" width="12" style="4" customWidth="1"/>
    <col min="17" max="16384" width="9.140625" style="5"/>
  </cols>
  <sheetData>
    <row r="1" spans="1:16" s="29" customFormat="1" ht="14.25">
      <c r="A1" s="227"/>
      <c r="B1" s="217"/>
      <c r="C1" s="211"/>
      <c r="D1" s="211"/>
      <c r="E1" s="211"/>
      <c r="F1" s="211"/>
      <c r="G1" s="20"/>
      <c r="I1" s="9"/>
      <c r="J1" s="9"/>
      <c r="K1" s="28"/>
      <c r="L1" s="28"/>
      <c r="O1" s="22" t="s">
        <v>342</v>
      </c>
    </row>
    <row r="2" spans="1:16" s="256" customFormat="1" ht="17.25">
      <c r="A2" s="254"/>
      <c r="B2" s="1"/>
      <c r="C2" s="2"/>
      <c r="D2" s="2"/>
      <c r="E2" s="2"/>
      <c r="F2" s="3"/>
      <c r="G2" s="3"/>
      <c r="H2" s="3"/>
      <c r="I2" s="255"/>
      <c r="J2" s="261"/>
      <c r="O2" s="674" t="s">
        <v>27</v>
      </c>
      <c r="P2" s="674"/>
    </row>
    <row r="3" spans="1:16" s="256" customFormat="1" ht="18" thickBot="1">
      <c r="A3" s="29"/>
      <c r="B3" s="21" t="s">
        <v>28</v>
      </c>
      <c r="C3" s="260"/>
      <c r="D3" s="7"/>
      <c r="E3" s="7"/>
      <c r="F3" s="7"/>
      <c r="G3" s="8"/>
      <c r="H3" s="8"/>
      <c r="I3" s="262"/>
      <c r="J3" s="263"/>
      <c r="K3" s="264"/>
    </row>
    <row r="4" spans="1:16" s="45" customFormat="1">
      <c r="A4" s="38"/>
      <c r="B4" s="118" t="s">
        <v>77</v>
      </c>
      <c r="C4" s="39"/>
      <c r="D4" s="39"/>
      <c r="E4" s="39"/>
      <c r="F4" s="39"/>
      <c r="G4" s="39"/>
      <c r="H4" s="39"/>
      <c r="I4" s="40"/>
      <c r="J4" s="41"/>
      <c r="K4" s="40"/>
      <c r="L4" s="40"/>
      <c r="M4" s="38"/>
      <c r="N4" s="42"/>
      <c r="O4" s="38"/>
      <c r="P4" s="38"/>
    </row>
    <row r="5" spans="1:16" s="45" customFormat="1">
      <c r="A5" s="38"/>
      <c r="B5" s="118" t="s">
        <v>368</v>
      </c>
      <c r="C5" s="39"/>
      <c r="D5" s="39"/>
      <c r="E5" s="39"/>
      <c r="F5" s="39"/>
      <c r="G5" s="39"/>
      <c r="H5" s="39"/>
      <c r="I5" s="40"/>
      <c r="J5" s="41"/>
      <c r="K5" s="40"/>
      <c r="L5" s="40"/>
      <c r="M5" s="38"/>
      <c r="N5" s="38"/>
      <c r="O5" s="38"/>
      <c r="P5" s="38"/>
    </row>
    <row r="6" spans="1:16" s="14" customFormat="1" ht="12.75">
      <c r="A6" s="38"/>
      <c r="B6" s="43"/>
      <c r="C6" s="43"/>
      <c r="D6" s="43"/>
      <c r="E6" s="43"/>
      <c r="F6" s="43"/>
      <c r="G6" s="43"/>
      <c r="H6" s="43"/>
      <c r="I6" s="38"/>
      <c r="J6" s="44"/>
      <c r="K6" s="45"/>
      <c r="L6" s="45"/>
      <c r="M6" s="38"/>
      <c r="N6" s="38"/>
      <c r="O6" s="38"/>
      <c r="P6" s="38"/>
    </row>
    <row r="7" spans="1:16" s="14" customFormat="1" ht="14.25">
      <c r="A7" s="46"/>
      <c r="B7" s="47"/>
      <c r="C7" s="48"/>
      <c r="D7" s="49" t="s">
        <v>78</v>
      </c>
      <c r="E7" s="50"/>
      <c r="F7" s="50"/>
      <c r="G7" s="50"/>
      <c r="H7" s="51"/>
      <c r="I7" s="52" t="s">
        <v>79</v>
      </c>
      <c r="J7" s="53"/>
      <c r="K7" s="54"/>
      <c r="L7" s="54"/>
      <c r="M7" s="54"/>
      <c r="N7" s="55"/>
      <c r="O7" s="46"/>
      <c r="P7" s="46"/>
    </row>
    <row r="8" spans="1:16" ht="89.25">
      <c r="A8" s="56"/>
      <c r="B8" s="57"/>
      <c r="C8" s="58"/>
      <c r="D8" s="59" t="s">
        <v>80</v>
      </c>
      <c r="E8" s="59"/>
      <c r="F8" s="59" t="s">
        <v>81</v>
      </c>
      <c r="G8" s="59"/>
      <c r="H8" s="59" t="s">
        <v>82</v>
      </c>
      <c r="I8" s="680" t="s">
        <v>85</v>
      </c>
      <c r="J8" s="681"/>
      <c r="K8" s="60" t="s">
        <v>236</v>
      </c>
      <c r="L8" s="60" t="s">
        <v>235</v>
      </c>
      <c r="M8" s="60" t="s">
        <v>88</v>
      </c>
      <c r="N8" s="60" t="s">
        <v>89</v>
      </c>
      <c r="O8" s="61" t="s">
        <v>90</v>
      </c>
      <c r="P8" s="62" t="s">
        <v>91</v>
      </c>
    </row>
    <row r="9" spans="1:16" s="66" customFormat="1" ht="38.25">
      <c r="A9" s="63" t="s">
        <v>113</v>
      </c>
      <c r="B9" s="64" t="s">
        <v>92</v>
      </c>
      <c r="C9" s="63"/>
      <c r="D9" s="13" t="s">
        <v>83</v>
      </c>
      <c r="E9" s="13" t="s">
        <v>335</v>
      </c>
      <c r="F9" s="13" t="s">
        <v>83</v>
      </c>
      <c r="G9" s="13" t="s">
        <v>335</v>
      </c>
      <c r="H9" s="13" t="s">
        <v>84</v>
      </c>
      <c r="I9" s="13" t="s">
        <v>86</v>
      </c>
      <c r="J9" s="65" t="s">
        <v>87</v>
      </c>
      <c r="K9" s="13" t="s">
        <v>84</v>
      </c>
      <c r="L9" s="13" t="s">
        <v>84</v>
      </c>
      <c r="M9" s="13" t="s">
        <v>84</v>
      </c>
      <c r="N9" s="13" t="s">
        <v>84</v>
      </c>
      <c r="O9" s="13" t="s">
        <v>84</v>
      </c>
      <c r="P9" s="13" t="s">
        <v>84</v>
      </c>
    </row>
    <row r="10" spans="1:16">
      <c r="A10" s="67">
        <v>1</v>
      </c>
      <c r="B10" s="23">
        <v>2</v>
      </c>
      <c r="C10" s="11">
        <v>3</v>
      </c>
      <c r="D10" s="11">
        <v>4</v>
      </c>
      <c r="E10" s="12">
        <v>5</v>
      </c>
      <c r="F10" s="12">
        <v>6</v>
      </c>
      <c r="G10" s="12">
        <v>7</v>
      </c>
      <c r="H10" s="12">
        <v>8</v>
      </c>
      <c r="I10" s="67">
        <v>9</v>
      </c>
      <c r="J10" s="68"/>
      <c r="K10" s="11">
        <v>11</v>
      </c>
      <c r="L10" s="11">
        <v>12</v>
      </c>
      <c r="M10" s="67">
        <v>13</v>
      </c>
      <c r="N10" s="67">
        <v>14</v>
      </c>
      <c r="O10" s="67">
        <v>15</v>
      </c>
      <c r="P10" s="67">
        <v>16</v>
      </c>
    </row>
    <row r="11" spans="1:16" ht="54">
      <c r="A11" s="67"/>
      <c r="B11" s="302" t="s">
        <v>267</v>
      </c>
      <c r="C11" s="11"/>
      <c r="D11" s="67" t="s">
        <v>1</v>
      </c>
      <c r="E11" s="269"/>
      <c r="F11" s="67" t="s">
        <v>1</v>
      </c>
      <c r="G11" s="269"/>
      <c r="H11" s="67" t="s">
        <v>1</v>
      </c>
      <c r="I11" s="67" t="s">
        <v>1</v>
      </c>
      <c r="J11" s="68" t="s">
        <v>1</v>
      </c>
      <c r="K11" s="67" t="s">
        <v>1</v>
      </c>
      <c r="L11" s="67" t="s">
        <v>1</v>
      </c>
      <c r="M11" s="67" t="s">
        <v>1</v>
      </c>
      <c r="N11" s="67" t="s">
        <v>1</v>
      </c>
      <c r="O11" s="67" t="s">
        <v>1</v>
      </c>
      <c r="P11" s="67" t="s">
        <v>1</v>
      </c>
    </row>
    <row r="12" spans="1:16" ht="27">
      <c r="A12" s="67">
        <v>1</v>
      </c>
      <c r="B12" s="70" t="s">
        <v>93</v>
      </c>
      <c r="C12" s="266"/>
      <c r="D12" s="67" t="s">
        <v>1</v>
      </c>
      <c r="E12" s="67" t="s">
        <v>1</v>
      </c>
      <c r="F12" s="67" t="s">
        <v>1</v>
      </c>
      <c r="G12" s="67" t="s">
        <v>1</v>
      </c>
      <c r="H12" s="67" t="s">
        <v>1</v>
      </c>
      <c r="I12" s="67" t="s">
        <v>1</v>
      </c>
      <c r="J12" s="68" t="s">
        <v>1</v>
      </c>
      <c r="K12" s="67" t="s">
        <v>1</v>
      </c>
      <c r="L12" s="67" t="s">
        <v>1</v>
      </c>
      <c r="M12" s="67" t="s">
        <v>1</v>
      </c>
      <c r="N12" s="67" t="s">
        <v>1</v>
      </c>
      <c r="O12" s="71">
        <v>200000</v>
      </c>
      <c r="P12" s="71">
        <f>O12</f>
        <v>200000</v>
      </c>
    </row>
    <row r="13" spans="1:16" s="279" customFormat="1">
      <c r="A13" s="293">
        <v>2</v>
      </c>
      <c r="B13" s="303" t="s">
        <v>94</v>
      </c>
      <c r="C13" s="304"/>
      <c r="D13" s="284"/>
      <c r="E13" s="337">
        <f>D13*12*$E$11</f>
        <v>0</v>
      </c>
      <c r="F13" s="337"/>
      <c r="G13" s="337">
        <f>F13*12*$G$11</f>
        <v>0</v>
      </c>
      <c r="H13" s="337">
        <f>E13+G13</f>
        <v>0</v>
      </c>
      <c r="I13" s="290"/>
      <c r="J13" s="305">
        <f t="shared" ref="J13:J28" si="0">(I13-360)*4.17</f>
        <v>-1501.2</v>
      </c>
      <c r="K13" s="286"/>
      <c r="L13" s="286"/>
      <c r="M13" s="286">
        <f t="shared" ref="M13:M28" si="1">J13+K13+L13</f>
        <v>-1501.2</v>
      </c>
      <c r="N13" s="286">
        <f>M13*C13*12</f>
        <v>0</v>
      </c>
      <c r="O13" s="286" t="s">
        <v>1</v>
      </c>
      <c r="P13" s="286">
        <f>H13+N13</f>
        <v>0</v>
      </c>
    </row>
    <row r="14" spans="1:16">
      <c r="A14" s="67">
        <v>3</v>
      </c>
      <c r="B14" s="70" t="s">
        <v>95</v>
      </c>
      <c r="C14" s="11"/>
      <c r="D14" s="11"/>
      <c r="E14" s="268">
        <f>D14*12*$E$11</f>
        <v>0</v>
      </c>
      <c r="F14" s="11"/>
      <c r="G14" s="268">
        <f>F14*12*$G$11</f>
        <v>0</v>
      </c>
      <c r="H14" s="72">
        <f>E14+G14</f>
        <v>0</v>
      </c>
      <c r="I14" s="67">
        <v>4000</v>
      </c>
      <c r="J14" s="74">
        <f t="shared" si="0"/>
        <v>15178.8</v>
      </c>
      <c r="K14" s="71">
        <v>15000</v>
      </c>
      <c r="L14" s="71">
        <v>10000</v>
      </c>
      <c r="M14" s="71">
        <f t="shared" si="1"/>
        <v>40178.800000000003</v>
      </c>
      <c r="N14" s="71">
        <f t="shared" ref="N14:N28" si="2">M14*C14*12</f>
        <v>0</v>
      </c>
      <c r="O14" s="71" t="s">
        <v>1</v>
      </c>
      <c r="P14" s="71">
        <f>H14+N14</f>
        <v>0</v>
      </c>
    </row>
    <row r="15" spans="1:16">
      <c r="A15" s="67">
        <v>4</v>
      </c>
      <c r="B15" s="70" t="s">
        <v>96</v>
      </c>
      <c r="C15" s="11"/>
      <c r="D15" s="11" t="s">
        <v>1</v>
      </c>
      <c r="E15" s="11" t="s">
        <v>1</v>
      </c>
      <c r="F15" s="11" t="s">
        <v>1</v>
      </c>
      <c r="G15" s="11" t="s">
        <v>1</v>
      </c>
      <c r="H15" s="11" t="s">
        <v>1</v>
      </c>
      <c r="I15" s="67">
        <v>2000</v>
      </c>
      <c r="J15" s="74">
        <f t="shared" si="0"/>
        <v>6838.8</v>
      </c>
      <c r="K15" s="71">
        <v>5000</v>
      </c>
      <c r="L15" s="71"/>
      <c r="M15" s="71">
        <f t="shared" si="1"/>
        <v>11838.8</v>
      </c>
      <c r="N15" s="71">
        <f t="shared" si="2"/>
        <v>0</v>
      </c>
      <c r="O15" s="71" t="s">
        <v>1</v>
      </c>
      <c r="P15" s="71">
        <f>N15</f>
        <v>0</v>
      </c>
    </row>
    <row r="16" spans="1:16">
      <c r="A16" s="67">
        <v>5</v>
      </c>
      <c r="B16" s="70" t="s">
        <v>97</v>
      </c>
      <c r="C16" s="11"/>
      <c r="D16" s="11" t="s">
        <v>1</v>
      </c>
      <c r="E16" s="11" t="s">
        <v>1</v>
      </c>
      <c r="F16" s="11" t="s">
        <v>1</v>
      </c>
      <c r="G16" s="11" t="s">
        <v>1</v>
      </c>
      <c r="H16" s="11" t="s">
        <v>1</v>
      </c>
      <c r="I16" s="67">
        <v>2000</v>
      </c>
      <c r="J16" s="74">
        <f t="shared" si="0"/>
        <v>6838.8</v>
      </c>
      <c r="K16" s="71">
        <v>5000</v>
      </c>
      <c r="L16" s="71"/>
      <c r="M16" s="71">
        <f t="shared" si="1"/>
        <v>11838.8</v>
      </c>
      <c r="N16" s="71">
        <f t="shared" si="2"/>
        <v>0</v>
      </c>
      <c r="O16" s="71" t="s">
        <v>1</v>
      </c>
      <c r="P16" s="71">
        <f>N16</f>
        <v>0</v>
      </c>
    </row>
    <row r="17" spans="1:16">
      <c r="A17" s="67">
        <v>6</v>
      </c>
      <c r="B17" s="70" t="s">
        <v>98</v>
      </c>
      <c r="C17" s="11"/>
      <c r="D17" s="11" t="s">
        <v>1</v>
      </c>
      <c r="E17" s="11" t="s">
        <v>1</v>
      </c>
      <c r="F17" s="11" t="s">
        <v>1</v>
      </c>
      <c r="G17" s="11" t="s">
        <v>1</v>
      </c>
      <c r="H17" s="11" t="s">
        <v>1</v>
      </c>
      <c r="I17" s="67">
        <v>5000</v>
      </c>
      <c r="J17" s="74">
        <f t="shared" si="0"/>
        <v>19348.8</v>
      </c>
      <c r="K17" s="71">
        <v>10000</v>
      </c>
      <c r="L17" s="71"/>
      <c r="M17" s="71">
        <f t="shared" si="1"/>
        <v>29348.799999999999</v>
      </c>
      <c r="N17" s="71">
        <f t="shared" si="2"/>
        <v>0</v>
      </c>
      <c r="O17" s="71" t="s">
        <v>1</v>
      </c>
      <c r="P17" s="71">
        <f>N17</f>
        <v>0</v>
      </c>
    </row>
    <row r="18" spans="1:16">
      <c r="A18" s="67">
        <v>7</v>
      </c>
      <c r="B18" s="70" t="s">
        <v>99</v>
      </c>
      <c r="C18" s="11"/>
      <c r="D18" s="11"/>
      <c r="E18" s="268">
        <f>D18*12*$E$11</f>
        <v>0</v>
      </c>
      <c r="F18" s="11"/>
      <c r="G18" s="268">
        <f>F18*12*$G$11</f>
        <v>0</v>
      </c>
      <c r="H18" s="72">
        <f>E18+G18</f>
        <v>0</v>
      </c>
      <c r="I18" s="67">
        <v>4000</v>
      </c>
      <c r="J18" s="74">
        <f t="shared" si="0"/>
        <v>15178.8</v>
      </c>
      <c r="K18" s="71">
        <v>15000</v>
      </c>
      <c r="L18" s="71">
        <v>10000</v>
      </c>
      <c r="M18" s="71">
        <f t="shared" si="1"/>
        <v>40178.800000000003</v>
      </c>
      <c r="N18" s="71">
        <f t="shared" si="2"/>
        <v>0</v>
      </c>
      <c r="O18" s="71" t="s">
        <v>1</v>
      </c>
      <c r="P18" s="71">
        <f>H18+N18</f>
        <v>0</v>
      </c>
    </row>
    <row r="19" spans="1:16" ht="27">
      <c r="A19" s="67">
        <v>8</v>
      </c>
      <c r="B19" s="70" t="s">
        <v>100</v>
      </c>
      <c r="C19" s="11"/>
      <c r="D19" s="11" t="s">
        <v>1</v>
      </c>
      <c r="E19" s="11" t="s">
        <v>1</v>
      </c>
      <c r="F19" s="11" t="s">
        <v>1</v>
      </c>
      <c r="G19" s="11" t="s">
        <v>1</v>
      </c>
      <c r="H19" s="11" t="s">
        <v>1</v>
      </c>
      <c r="I19" s="67">
        <v>2000</v>
      </c>
      <c r="J19" s="74">
        <f t="shared" si="0"/>
        <v>6838.8</v>
      </c>
      <c r="K19" s="71">
        <v>5000</v>
      </c>
      <c r="L19" s="71"/>
      <c r="M19" s="71">
        <f t="shared" si="1"/>
        <v>11838.8</v>
      </c>
      <c r="N19" s="71">
        <f t="shared" si="2"/>
        <v>0</v>
      </c>
      <c r="O19" s="71" t="s">
        <v>1</v>
      </c>
      <c r="P19" s="71">
        <f>N19</f>
        <v>0</v>
      </c>
    </row>
    <row r="20" spans="1:16" ht="27">
      <c r="A20" s="67">
        <v>9</v>
      </c>
      <c r="B20" s="70" t="s">
        <v>101</v>
      </c>
      <c r="C20" s="11"/>
      <c r="D20" s="11"/>
      <c r="E20" s="268">
        <f>D20*12*$E$11</f>
        <v>0</v>
      </c>
      <c r="F20" s="11"/>
      <c r="G20" s="268">
        <f>F20*12*$G$11</f>
        <v>0</v>
      </c>
      <c r="H20" s="72">
        <f>E20+G20</f>
        <v>0</v>
      </c>
      <c r="I20" s="67">
        <v>4000</v>
      </c>
      <c r="J20" s="74">
        <f t="shared" si="0"/>
        <v>15178.8</v>
      </c>
      <c r="K20" s="71">
        <v>10000</v>
      </c>
      <c r="L20" s="71">
        <v>5000</v>
      </c>
      <c r="M20" s="71">
        <f t="shared" si="1"/>
        <v>30178.799999999999</v>
      </c>
      <c r="N20" s="71">
        <f t="shared" si="2"/>
        <v>0</v>
      </c>
      <c r="O20" s="71" t="s">
        <v>1</v>
      </c>
      <c r="P20" s="71">
        <f>H20+N20</f>
        <v>0</v>
      </c>
    </row>
    <row r="21" spans="1:16" ht="40.5">
      <c r="A21" s="67">
        <v>10</v>
      </c>
      <c r="B21" s="70" t="s">
        <v>102</v>
      </c>
      <c r="C21" s="11"/>
      <c r="D21" s="11"/>
      <c r="E21" s="268">
        <f>D21*12*$E$11</f>
        <v>0</v>
      </c>
      <c r="F21" s="11"/>
      <c r="G21" s="268">
        <f>F21*12*$G$11</f>
        <v>0</v>
      </c>
      <c r="H21" s="72">
        <f>E21+G21</f>
        <v>0</v>
      </c>
      <c r="I21" s="67">
        <v>3000</v>
      </c>
      <c r="J21" s="74">
        <f t="shared" si="0"/>
        <v>11008.8</v>
      </c>
      <c r="K21" s="71">
        <v>8000</v>
      </c>
      <c r="L21" s="71">
        <v>4000</v>
      </c>
      <c r="M21" s="71">
        <f>J21+K21+L21</f>
        <v>23008.799999999999</v>
      </c>
      <c r="N21" s="71">
        <f t="shared" si="2"/>
        <v>0</v>
      </c>
      <c r="O21" s="71" t="s">
        <v>1</v>
      </c>
      <c r="P21" s="71">
        <f>H21+N21</f>
        <v>0</v>
      </c>
    </row>
    <row r="22" spans="1:16" ht="27">
      <c r="A22" s="67">
        <v>11</v>
      </c>
      <c r="B22" s="70" t="s">
        <v>103</v>
      </c>
      <c r="C22" s="11"/>
      <c r="D22" s="11" t="s">
        <v>1</v>
      </c>
      <c r="E22" s="11" t="s">
        <v>1</v>
      </c>
      <c r="F22" s="11" t="s">
        <v>1</v>
      </c>
      <c r="G22" s="11" t="s">
        <v>1</v>
      </c>
      <c r="H22" s="11" t="s">
        <v>1</v>
      </c>
      <c r="I22" s="67">
        <v>4000</v>
      </c>
      <c r="J22" s="74">
        <f t="shared" si="0"/>
        <v>15178.8</v>
      </c>
      <c r="K22" s="71">
        <v>5000</v>
      </c>
      <c r="L22" s="71"/>
      <c r="M22" s="71">
        <f t="shared" si="1"/>
        <v>20178.8</v>
      </c>
      <c r="N22" s="71">
        <f t="shared" si="2"/>
        <v>0</v>
      </c>
      <c r="O22" s="71" t="s">
        <v>1</v>
      </c>
      <c r="P22" s="71">
        <f t="shared" ref="P22:P28" si="3">N22</f>
        <v>0</v>
      </c>
    </row>
    <row r="23" spans="1:16" ht="40.5">
      <c r="A23" s="67">
        <v>12</v>
      </c>
      <c r="B23" s="70" t="s">
        <v>104</v>
      </c>
      <c r="C23" s="11"/>
      <c r="D23" s="11" t="s">
        <v>1</v>
      </c>
      <c r="E23" s="11" t="s">
        <v>1</v>
      </c>
      <c r="F23" s="11" t="s">
        <v>1</v>
      </c>
      <c r="G23" s="11" t="s">
        <v>1</v>
      </c>
      <c r="H23" s="11" t="s">
        <v>1</v>
      </c>
      <c r="I23" s="67">
        <v>3000</v>
      </c>
      <c r="J23" s="74">
        <f t="shared" si="0"/>
        <v>11008.8</v>
      </c>
      <c r="K23" s="71">
        <v>4000</v>
      </c>
      <c r="L23" s="71"/>
      <c r="M23" s="71">
        <f t="shared" si="1"/>
        <v>15008.8</v>
      </c>
      <c r="N23" s="71">
        <f t="shared" si="2"/>
        <v>0</v>
      </c>
      <c r="O23" s="71" t="s">
        <v>1</v>
      </c>
      <c r="P23" s="71">
        <f t="shared" si="3"/>
        <v>0</v>
      </c>
    </row>
    <row r="24" spans="1:16" ht="27">
      <c r="A24" s="67">
        <v>13</v>
      </c>
      <c r="B24" s="70" t="s">
        <v>105</v>
      </c>
      <c r="C24" s="339">
        <f>+C25+C26+C27+C28</f>
        <v>0</v>
      </c>
      <c r="D24" s="11" t="s">
        <v>1</v>
      </c>
      <c r="E24" s="11" t="s">
        <v>1</v>
      </c>
      <c r="F24" s="11" t="s">
        <v>1</v>
      </c>
      <c r="G24" s="11" t="s">
        <v>1</v>
      </c>
      <c r="H24" s="11" t="s">
        <v>1</v>
      </c>
      <c r="I24" s="67">
        <v>3000</v>
      </c>
      <c r="J24" s="74">
        <f t="shared" si="0"/>
        <v>11008.8</v>
      </c>
      <c r="K24" s="71">
        <v>5000</v>
      </c>
      <c r="L24" s="71"/>
      <c r="M24" s="71">
        <f t="shared" si="1"/>
        <v>16008.8</v>
      </c>
      <c r="N24" s="71">
        <f>M24*C24*12</f>
        <v>0</v>
      </c>
      <c r="O24" s="71" t="s">
        <v>1</v>
      </c>
      <c r="P24" s="71">
        <f t="shared" si="3"/>
        <v>0</v>
      </c>
    </row>
    <row r="25" spans="1:16" ht="27">
      <c r="A25" s="67">
        <v>14</v>
      </c>
      <c r="B25" s="70" t="s">
        <v>106</v>
      </c>
      <c r="C25" s="11"/>
      <c r="D25" s="11" t="s">
        <v>1</v>
      </c>
      <c r="E25" s="11" t="s">
        <v>1</v>
      </c>
      <c r="F25" s="11" t="s">
        <v>1</v>
      </c>
      <c r="G25" s="11" t="s">
        <v>1</v>
      </c>
      <c r="H25" s="11" t="s">
        <v>1</v>
      </c>
      <c r="I25" s="67">
        <v>5000</v>
      </c>
      <c r="J25" s="74">
        <f t="shared" si="0"/>
        <v>19348.8</v>
      </c>
      <c r="K25" s="71">
        <v>10000</v>
      </c>
      <c r="L25" s="71">
        <v>100000</v>
      </c>
      <c r="M25" s="71">
        <f>J25+K25+L25</f>
        <v>129348.8</v>
      </c>
      <c r="N25" s="71">
        <f>M25*C25*12</f>
        <v>0</v>
      </c>
      <c r="O25" s="71" t="s">
        <v>1</v>
      </c>
      <c r="P25" s="71">
        <f>N25</f>
        <v>0</v>
      </c>
    </row>
    <row r="26" spans="1:16" ht="27">
      <c r="A26" s="67">
        <v>15</v>
      </c>
      <c r="B26" s="70" t="s">
        <v>107</v>
      </c>
      <c r="C26" s="11"/>
      <c r="D26" s="11" t="s">
        <v>1</v>
      </c>
      <c r="E26" s="11" t="s">
        <v>1</v>
      </c>
      <c r="F26" s="11" t="s">
        <v>1</v>
      </c>
      <c r="G26" s="11" t="s">
        <v>1</v>
      </c>
      <c r="H26" s="11" t="s">
        <v>1</v>
      </c>
      <c r="I26" s="67">
        <v>5000</v>
      </c>
      <c r="J26" s="74">
        <f t="shared" si="0"/>
        <v>19348.8</v>
      </c>
      <c r="K26" s="71"/>
      <c r="L26" s="71"/>
      <c r="M26" s="71">
        <f t="shared" si="1"/>
        <v>19348.8</v>
      </c>
      <c r="N26" s="71">
        <f t="shared" si="2"/>
        <v>0</v>
      </c>
      <c r="O26" s="71" t="s">
        <v>1</v>
      </c>
      <c r="P26" s="71">
        <f t="shared" si="3"/>
        <v>0</v>
      </c>
    </row>
    <row r="27" spans="1:16">
      <c r="A27" s="67">
        <v>16</v>
      </c>
      <c r="B27" s="70" t="s">
        <v>108</v>
      </c>
      <c r="C27" s="11"/>
      <c r="D27" s="11" t="s">
        <v>1</v>
      </c>
      <c r="E27" s="11" t="s">
        <v>1</v>
      </c>
      <c r="F27" s="11" t="s">
        <v>1</v>
      </c>
      <c r="G27" s="11" t="s">
        <v>1</v>
      </c>
      <c r="H27" s="11" t="s">
        <v>1</v>
      </c>
      <c r="I27" s="67">
        <v>3000</v>
      </c>
      <c r="J27" s="74">
        <f t="shared" si="0"/>
        <v>11008.8</v>
      </c>
      <c r="K27" s="71"/>
      <c r="L27" s="71"/>
      <c r="M27" s="71">
        <f t="shared" si="1"/>
        <v>11008.8</v>
      </c>
      <c r="N27" s="71">
        <f t="shared" si="2"/>
        <v>0</v>
      </c>
      <c r="O27" s="71" t="s">
        <v>1</v>
      </c>
      <c r="P27" s="71">
        <f t="shared" si="3"/>
        <v>0</v>
      </c>
    </row>
    <row r="28" spans="1:16">
      <c r="A28" s="67">
        <v>17</v>
      </c>
      <c r="B28" s="70" t="s">
        <v>109</v>
      </c>
      <c r="C28" s="11"/>
      <c r="D28" s="76" t="s">
        <v>1</v>
      </c>
      <c r="E28" s="77" t="s">
        <v>1</v>
      </c>
      <c r="F28" s="76" t="s">
        <v>1</v>
      </c>
      <c r="G28" s="77" t="s">
        <v>1</v>
      </c>
      <c r="H28" s="77" t="s">
        <v>1</v>
      </c>
      <c r="I28" s="67">
        <v>10000</v>
      </c>
      <c r="J28" s="74">
        <f t="shared" si="0"/>
        <v>40198.800000000003</v>
      </c>
      <c r="K28" s="71">
        <v>20000</v>
      </c>
      <c r="L28" s="71">
        <v>50000</v>
      </c>
      <c r="M28" s="71">
        <f t="shared" si="1"/>
        <v>110198.8</v>
      </c>
      <c r="N28" s="71">
        <f t="shared" si="2"/>
        <v>0</v>
      </c>
      <c r="O28" s="71" t="s">
        <v>1</v>
      </c>
      <c r="P28" s="71">
        <f t="shared" si="3"/>
        <v>0</v>
      </c>
    </row>
    <row r="29" spans="1:16" ht="27">
      <c r="A29" s="67"/>
      <c r="B29" s="70" t="s">
        <v>110</v>
      </c>
      <c r="C29" s="11"/>
      <c r="D29" s="76" t="s">
        <v>1</v>
      </c>
      <c r="E29" s="76" t="s">
        <v>1</v>
      </c>
      <c r="F29" s="76" t="s">
        <v>1</v>
      </c>
      <c r="G29" s="76" t="s">
        <v>1</v>
      </c>
      <c r="H29" s="76" t="s">
        <v>1</v>
      </c>
      <c r="I29" s="76" t="s">
        <v>1</v>
      </c>
      <c r="J29" s="68" t="s">
        <v>1</v>
      </c>
      <c r="K29" s="76" t="s">
        <v>1</v>
      </c>
      <c r="L29" s="76" t="s">
        <v>1</v>
      </c>
      <c r="M29" s="78" t="s">
        <v>1</v>
      </c>
      <c r="N29" s="78" t="s">
        <v>1</v>
      </c>
      <c r="O29" s="78" t="s">
        <v>1</v>
      </c>
      <c r="P29" s="78" t="s">
        <v>1</v>
      </c>
    </row>
    <row r="30" spans="1:16" ht="54">
      <c r="A30" s="67">
        <v>18</v>
      </c>
      <c r="B30" s="70" t="s">
        <v>111</v>
      </c>
      <c r="C30" s="79">
        <f>+(C12-C13-C14-C18-C20-C21-C29)/4</f>
        <v>0</v>
      </c>
      <c r="D30" s="79">
        <f>+C30-F30</f>
        <v>0</v>
      </c>
      <c r="E30" s="268">
        <f>D30*12*$E$11</f>
        <v>0</v>
      </c>
      <c r="F30" s="79"/>
      <c r="G30" s="268">
        <f>F30*12*$G$11</f>
        <v>0</v>
      </c>
      <c r="H30" s="72">
        <f>E30+G30</f>
        <v>0</v>
      </c>
      <c r="I30" s="67" t="s">
        <v>1</v>
      </c>
      <c r="J30" s="68"/>
      <c r="K30" s="71" t="s">
        <v>1</v>
      </c>
      <c r="L30" s="71" t="s">
        <v>1</v>
      </c>
      <c r="M30" s="71" t="s">
        <v>1</v>
      </c>
      <c r="N30" s="71" t="s">
        <v>1</v>
      </c>
      <c r="O30" s="71" t="s">
        <v>1</v>
      </c>
      <c r="P30" s="71">
        <f>H30</f>
        <v>0</v>
      </c>
    </row>
    <row r="31" spans="1:16" s="85" customFormat="1" ht="33">
      <c r="A31" s="80"/>
      <c r="B31" s="429" t="s">
        <v>336</v>
      </c>
      <c r="C31" s="81"/>
      <c r="D31" s="82"/>
      <c r="E31" s="82"/>
      <c r="F31" s="82"/>
      <c r="G31" s="82"/>
      <c r="H31" s="82"/>
      <c r="I31" s="80"/>
      <c r="J31" s="83"/>
      <c r="K31" s="84"/>
      <c r="L31" s="84"/>
      <c r="M31" s="84"/>
      <c r="N31" s="84">
        <f>SUM(N13:N30)*1.2</f>
        <v>0</v>
      </c>
      <c r="O31" s="84"/>
      <c r="P31" s="84">
        <f>SUM(P12:P30)*1.2-N31+N31*0.3</f>
        <v>240000</v>
      </c>
    </row>
    <row r="32" spans="1:16">
      <c r="A32" s="67"/>
      <c r="B32" s="70"/>
      <c r="C32" s="11"/>
      <c r="D32" s="11"/>
      <c r="E32" s="72"/>
      <c r="F32" s="11"/>
      <c r="G32" s="12"/>
      <c r="H32" s="72"/>
      <c r="I32" s="67"/>
      <c r="J32" s="68"/>
      <c r="K32" s="71"/>
      <c r="L32" s="71"/>
      <c r="M32" s="71"/>
      <c r="N32" s="71"/>
      <c r="O32" s="71"/>
      <c r="P32" s="71"/>
    </row>
    <row r="33" spans="1:16">
      <c r="A33" s="67">
        <v>19</v>
      </c>
      <c r="B33" s="428" t="s">
        <v>334</v>
      </c>
      <c r="C33" s="11" t="s">
        <v>1</v>
      </c>
      <c r="D33" s="11" t="s">
        <v>1</v>
      </c>
      <c r="E33" s="11" t="s">
        <v>1</v>
      </c>
      <c r="F33" s="11" t="s">
        <v>1</v>
      </c>
      <c r="G33" s="11" t="s">
        <v>1</v>
      </c>
      <c r="H33" s="11" t="s">
        <v>1</v>
      </c>
      <c r="I33" s="11" t="s">
        <v>1</v>
      </c>
      <c r="J33" s="69" t="s">
        <v>1</v>
      </c>
      <c r="K33" s="11" t="s">
        <v>1</v>
      </c>
      <c r="L33" s="11" t="s">
        <v>1</v>
      </c>
      <c r="M33" s="77" t="s">
        <v>1</v>
      </c>
      <c r="N33" s="77" t="s">
        <v>1</v>
      </c>
      <c r="O33" s="77" t="s">
        <v>1</v>
      </c>
      <c r="P33" s="71">
        <f>SUM(P34:P38)</f>
        <v>0</v>
      </c>
    </row>
    <row r="34" spans="1:16">
      <c r="A34" s="67">
        <v>1</v>
      </c>
      <c r="B34" s="86" t="s">
        <v>290</v>
      </c>
      <c r="C34" s="11" t="s">
        <v>1</v>
      </c>
      <c r="D34" s="11" t="s">
        <v>1</v>
      </c>
      <c r="E34" s="11" t="s">
        <v>1</v>
      </c>
      <c r="F34" s="11" t="s">
        <v>1</v>
      </c>
      <c r="G34" s="11" t="s">
        <v>1</v>
      </c>
      <c r="H34" s="11" t="s">
        <v>1</v>
      </c>
      <c r="I34" s="11" t="s">
        <v>1</v>
      </c>
      <c r="J34" s="69" t="s">
        <v>1</v>
      </c>
      <c r="K34" s="11" t="s">
        <v>1</v>
      </c>
      <c r="L34" s="11" t="s">
        <v>1</v>
      </c>
      <c r="M34" s="77" t="s">
        <v>1</v>
      </c>
      <c r="N34" s="77" t="s">
        <v>1</v>
      </c>
      <c r="O34" s="77" t="s">
        <v>1</v>
      </c>
      <c r="P34" s="71"/>
    </row>
    <row r="35" spans="1:16">
      <c r="A35" s="67">
        <v>2</v>
      </c>
      <c r="B35" s="86" t="s">
        <v>137</v>
      </c>
      <c r="C35" s="11" t="s">
        <v>1</v>
      </c>
      <c r="D35" s="11" t="s">
        <v>1</v>
      </c>
      <c r="E35" s="11" t="s">
        <v>1</v>
      </c>
      <c r="F35" s="11" t="s">
        <v>1</v>
      </c>
      <c r="G35" s="11" t="s">
        <v>1</v>
      </c>
      <c r="H35" s="11" t="s">
        <v>1</v>
      </c>
      <c r="I35" s="11" t="s">
        <v>1</v>
      </c>
      <c r="J35" s="69" t="s">
        <v>1</v>
      </c>
      <c r="K35" s="11" t="s">
        <v>1</v>
      </c>
      <c r="L35" s="11" t="s">
        <v>1</v>
      </c>
      <c r="M35" s="77" t="s">
        <v>1</v>
      </c>
      <c r="N35" s="77" t="s">
        <v>1</v>
      </c>
      <c r="O35" s="77" t="s">
        <v>1</v>
      </c>
      <c r="P35" s="71"/>
    </row>
    <row r="36" spans="1:16">
      <c r="A36" s="67">
        <v>3</v>
      </c>
      <c r="B36" s="86"/>
      <c r="C36" s="11" t="s">
        <v>1</v>
      </c>
      <c r="D36" s="11" t="s">
        <v>1</v>
      </c>
      <c r="E36" s="11" t="s">
        <v>1</v>
      </c>
      <c r="F36" s="11" t="s">
        <v>1</v>
      </c>
      <c r="G36" s="11" t="s">
        <v>1</v>
      </c>
      <c r="H36" s="11" t="s">
        <v>1</v>
      </c>
      <c r="I36" s="11" t="s">
        <v>1</v>
      </c>
      <c r="J36" s="69" t="s">
        <v>1</v>
      </c>
      <c r="K36" s="11" t="s">
        <v>1</v>
      </c>
      <c r="L36" s="11" t="s">
        <v>1</v>
      </c>
      <c r="M36" s="77" t="s">
        <v>1</v>
      </c>
      <c r="N36" s="77" t="s">
        <v>1</v>
      </c>
      <c r="O36" s="77" t="s">
        <v>1</v>
      </c>
      <c r="P36" s="71"/>
    </row>
    <row r="37" spans="1:16">
      <c r="A37" s="67">
        <v>4</v>
      </c>
      <c r="B37" s="86"/>
      <c r="C37" s="11" t="s">
        <v>1</v>
      </c>
      <c r="D37" s="11" t="s">
        <v>1</v>
      </c>
      <c r="E37" s="11" t="s">
        <v>1</v>
      </c>
      <c r="F37" s="11" t="s">
        <v>1</v>
      </c>
      <c r="G37" s="11" t="s">
        <v>1</v>
      </c>
      <c r="H37" s="11" t="s">
        <v>1</v>
      </c>
      <c r="I37" s="11" t="s">
        <v>1</v>
      </c>
      <c r="J37" s="69" t="s">
        <v>1</v>
      </c>
      <c r="K37" s="11" t="s">
        <v>1</v>
      </c>
      <c r="L37" s="11" t="s">
        <v>1</v>
      </c>
      <c r="M37" s="77" t="s">
        <v>1</v>
      </c>
      <c r="N37" s="77" t="s">
        <v>1</v>
      </c>
      <c r="O37" s="77" t="s">
        <v>1</v>
      </c>
      <c r="P37" s="71"/>
    </row>
    <row r="38" spans="1:16">
      <c r="A38" s="67" t="s">
        <v>266</v>
      </c>
      <c r="B38" s="86"/>
      <c r="C38" s="11" t="s">
        <v>1</v>
      </c>
      <c r="D38" s="11" t="s">
        <v>1</v>
      </c>
      <c r="E38" s="11" t="s">
        <v>1</v>
      </c>
      <c r="F38" s="11" t="s">
        <v>1</v>
      </c>
      <c r="G38" s="11" t="s">
        <v>1</v>
      </c>
      <c r="H38" s="11" t="s">
        <v>1</v>
      </c>
      <c r="I38" s="11" t="s">
        <v>1</v>
      </c>
      <c r="J38" s="69" t="s">
        <v>1</v>
      </c>
      <c r="K38" s="11" t="s">
        <v>1</v>
      </c>
      <c r="L38" s="11" t="s">
        <v>1</v>
      </c>
      <c r="M38" s="77" t="s">
        <v>1</v>
      </c>
      <c r="N38" s="77" t="s">
        <v>1</v>
      </c>
      <c r="O38" s="77" t="s">
        <v>1</v>
      </c>
      <c r="P38" s="71"/>
    </row>
    <row r="39" spans="1:16" s="301" customFormat="1" ht="18" thickBot="1">
      <c r="A39" s="296"/>
      <c r="B39" s="297" t="s">
        <v>112</v>
      </c>
      <c r="C39" s="298" t="s">
        <v>1</v>
      </c>
      <c r="D39" s="298" t="s">
        <v>1</v>
      </c>
      <c r="E39" s="298" t="s">
        <v>1</v>
      </c>
      <c r="F39" s="298" t="s">
        <v>1</v>
      </c>
      <c r="G39" s="298" t="s">
        <v>1</v>
      </c>
      <c r="H39" s="298" t="s">
        <v>1</v>
      </c>
      <c r="I39" s="298" t="s">
        <v>1</v>
      </c>
      <c r="J39" s="299" t="s">
        <v>1</v>
      </c>
      <c r="K39" s="298" t="s">
        <v>1</v>
      </c>
      <c r="L39" s="298" t="s">
        <v>1</v>
      </c>
      <c r="M39" s="300" t="s">
        <v>1</v>
      </c>
      <c r="N39" s="300" t="s">
        <v>1</v>
      </c>
      <c r="O39" s="300" t="s">
        <v>1</v>
      </c>
      <c r="P39" s="300">
        <f>P31+P33</f>
        <v>240000</v>
      </c>
    </row>
    <row r="40" spans="1:16" ht="18" thickBot="1">
      <c r="B40" s="88"/>
      <c r="C40" s="89"/>
      <c r="D40" s="89"/>
      <c r="E40" s="89"/>
      <c r="F40" s="89"/>
      <c r="G40" s="89"/>
      <c r="H40" s="89"/>
      <c r="I40" s="90"/>
      <c r="J40" s="91"/>
      <c r="K40" s="90"/>
      <c r="L40" s="90"/>
      <c r="M40" s="92"/>
      <c r="N40" s="92"/>
      <c r="O40" s="92"/>
      <c r="P40" s="93">
        <f>P39/1000</f>
        <v>240</v>
      </c>
    </row>
    <row r="41" spans="1:16">
      <c r="B41" s="94"/>
      <c r="C41" s="89"/>
      <c r="D41" s="89"/>
      <c r="E41" s="89"/>
      <c r="F41" s="89"/>
      <c r="G41" s="89"/>
      <c r="H41" s="89"/>
    </row>
    <row r="42" spans="1:16">
      <c r="B42" s="682"/>
      <c r="C42" s="682"/>
      <c r="D42" s="682"/>
      <c r="E42" s="682"/>
      <c r="F42" s="682"/>
    </row>
  </sheetData>
  <mergeCells count="3">
    <mergeCell ref="O2:P2"/>
    <mergeCell ref="I8:J8"/>
    <mergeCell ref="B42:F42"/>
  </mergeCells>
  <phoneticPr fontId="2" type="noConversion"/>
  <pageMargins left="0.25" right="0.25" top="0.25" bottom="0.25" header="0.22" footer="0.16"/>
  <pageSetup paperSize="9" scale="65" orientation="landscape" r:id="rId1"/>
  <headerFooter alignWithMargins="0"/>
  <ignoredErrors>
    <ignoredError sqref="P1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15"/>
  <sheetViews>
    <sheetView workbookViewId="0">
      <selection activeCell="M13" sqref="M13"/>
    </sheetView>
  </sheetViews>
  <sheetFormatPr defaultRowHeight="13.5"/>
  <cols>
    <col min="1" max="1" width="4" style="5" customWidth="1"/>
    <col min="2" max="2" width="41.7109375" style="5" bestFit="1" customWidth="1"/>
    <col min="3" max="3" width="8.28515625" style="5" bestFit="1" customWidth="1"/>
    <col min="4" max="4" width="15.140625" style="5" customWidth="1"/>
    <col min="5" max="5" width="14.7109375" style="5" customWidth="1"/>
    <col min="6" max="6" width="7.85546875" style="5" bestFit="1" customWidth="1"/>
    <col min="7" max="7" width="10.42578125" style="5" customWidth="1"/>
    <col min="8" max="8" width="8.28515625" style="5" bestFit="1" customWidth="1"/>
    <col min="9" max="9" width="9.7109375" style="5" bestFit="1" customWidth="1"/>
    <col min="10" max="10" width="9.140625" style="5"/>
    <col min="11" max="11" width="10" style="5" customWidth="1"/>
    <col min="12" max="16384" width="9.140625" style="5"/>
  </cols>
  <sheetData>
    <row r="1" spans="1:17" s="256" customFormat="1" ht="23.25" customHeight="1">
      <c r="A1" s="254"/>
      <c r="B1" s="683"/>
      <c r="C1" s="683"/>
      <c r="D1" s="683"/>
      <c r="E1" s="683"/>
      <c r="F1" s="683"/>
      <c r="G1" s="3"/>
      <c r="H1" s="3"/>
      <c r="I1" s="28"/>
      <c r="J1" s="130" t="s">
        <v>337</v>
      </c>
      <c r="K1" s="3"/>
      <c r="L1" s="255"/>
      <c r="M1" s="255"/>
    </row>
    <row r="2" spans="1:17" s="256" customFormat="1" ht="15" customHeight="1">
      <c r="A2" s="254"/>
      <c r="B2" s="1"/>
      <c r="C2" s="2"/>
      <c r="D2" s="2"/>
      <c r="E2" s="2"/>
      <c r="F2" s="3"/>
      <c r="G2" s="3"/>
      <c r="H2" s="3"/>
      <c r="I2" s="674" t="s">
        <v>27</v>
      </c>
      <c r="J2" s="674"/>
      <c r="K2" s="674"/>
      <c r="L2" s="255"/>
      <c r="M2" s="255"/>
    </row>
    <row r="3" spans="1:17" s="256" customFormat="1" ht="18" thickBot="1">
      <c r="A3" s="29"/>
      <c r="B3" s="21" t="s">
        <v>28</v>
      </c>
      <c r="C3" s="260"/>
      <c r="D3" s="7"/>
      <c r="E3" s="7"/>
      <c r="F3" s="7"/>
      <c r="G3" s="8"/>
      <c r="H3" s="8"/>
      <c r="I3" s="255"/>
      <c r="J3" s="255"/>
      <c r="K3" s="255"/>
      <c r="L3" s="255"/>
      <c r="M3" s="255"/>
    </row>
    <row r="4" spans="1:17" s="29" customFormat="1"/>
    <row r="5" spans="1:17" s="45" customFormat="1" ht="16.5">
      <c r="A5" s="684" t="s">
        <v>77</v>
      </c>
      <c r="B5" s="684"/>
      <c r="C5" s="684"/>
      <c r="D5" s="684"/>
      <c r="E5" s="684"/>
      <c r="F5" s="684"/>
      <c r="G5" s="684"/>
      <c r="H5" s="684"/>
      <c r="I5" s="684"/>
      <c r="J5" s="684"/>
      <c r="K5" s="684"/>
      <c r="L5" s="29"/>
      <c r="M5" s="29"/>
      <c r="N5" s="29"/>
      <c r="O5" s="29"/>
      <c r="P5" s="29"/>
      <c r="Q5" s="29"/>
    </row>
    <row r="6" spans="1:17" s="45" customFormat="1" ht="16.5">
      <c r="A6" s="685" t="s">
        <v>369</v>
      </c>
      <c r="B6" s="685"/>
      <c r="C6" s="685"/>
      <c r="D6" s="685"/>
      <c r="E6" s="685"/>
      <c r="F6" s="685"/>
      <c r="G6" s="685"/>
      <c r="H6" s="685"/>
      <c r="I6" s="685"/>
      <c r="J6" s="685"/>
      <c r="K6" s="685"/>
      <c r="L6" s="29"/>
      <c r="M6" s="29"/>
      <c r="N6" s="29"/>
      <c r="O6" s="29"/>
      <c r="P6" s="29"/>
      <c r="Q6" s="29"/>
    </row>
    <row r="7" spans="1:17" s="29" customFormat="1">
      <c r="K7" s="398" t="s">
        <v>311</v>
      </c>
    </row>
    <row r="8" spans="1:17" ht="25.5" customHeight="1">
      <c r="A8" s="688" t="s">
        <v>117</v>
      </c>
      <c r="B8" s="688" t="s">
        <v>116</v>
      </c>
      <c r="C8" s="690" t="s">
        <v>320</v>
      </c>
      <c r="D8" s="690"/>
      <c r="E8" s="690"/>
      <c r="F8" s="690"/>
      <c r="G8" s="690"/>
      <c r="H8" s="690" t="s">
        <v>291</v>
      </c>
      <c r="I8" s="690"/>
      <c r="J8" s="686" t="s">
        <v>115</v>
      </c>
      <c r="K8" s="687"/>
    </row>
    <row r="9" spans="1:17" ht="79.5" customHeight="1" thickBot="1">
      <c r="A9" s="689"/>
      <c r="B9" s="689"/>
      <c r="C9" s="70" t="s">
        <v>118</v>
      </c>
      <c r="D9" s="23" t="s">
        <v>119</v>
      </c>
      <c r="E9" s="23" t="s">
        <v>120</v>
      </c>
      <c r="F9" s="70" t="s">
        <v>121</v>
      </c>
      <c r="G9" s="70" t="s">
        <v>122</v>
      </c>
      <c r="H9" s="70" t="s">
        <v>118</v>
      </c>
      <c r="I9" s="70" t="s">
        <v>122</v>
      </c>
      <c r="J9" s="70" t="s">
        <v>123</v>
      </c>
      <c r="K9" s="70" t="s">
        <v>124</v>
      </c>
    </row>
    <row r="10" spans="1:17" ht="14.25" thickBot="1">
      <c r="A10" s="96">
        <v>1</v>
      </c>
      <c r="B10" s="97">
        <f>A10+1</f>
        <v>2</v>
      </c>
      <c r="C10" s="97">
        <f>B10+1</f>
        <v>3</v>
      </c>
      <c r="D10" s="97">
        <f t="shared" ref="D10:K10" si="0">C10+1</f>
        <v>4</v>
      </c>
      <c r="E10" s="97">
        <f t="shared" si="0"/>
        <v>5</v>
      </c>
      <c r="F10" s="97">
        <f t="shared" si="0"/>
        <v>6</v>
      </c>
      <c r="G10" s="97">
        <f t="shared" si="0"/>
        <v>7</v>
      </c>
      <c r="H10" s="97">
        <f t="shared" si="0"/>
        <v>8</v>
      </c>
      <c r="I10" s="97">
        <f t="shared" si="0"/>
        <v>9</v>
      </c>
      <c r="J10" s="97">
        <f t="shared" si="0"/>
        <v>10</v>
      </c>
      <c r="K10" s="97">
        <f t="shared" si="0"/>
        <v>11</v>
      </c>
      <c r="L10" s="98"/>
    </row>
    <row r="11" spans="1:17" ht="14.25">
      <c r="A11" s="99"/>
      <c r="B11" s="100" t="s">
        <v>112</v>
      </c>
      <c r="C11" s="71">
        <f>SUM(C13:C15)</f>
        <v>0</v>
      </c>
      <c r="D11" s="71">
        <f t="shared" ref="D11:K11" si="1">SUM(D13:D15)</f>
        <v>0</v>
      </c>
      <c r="E11" s="71">
        <f t="shared" si="1"/>
        <v>0</v>
      </c>
      <c r="F11" s="71">
        <f t="shared" si="1"/>
        <v>0</v>
      </c>
      <c r="G11" s="71">
        <f t="shared" si="1"/>
        <v>0</v>
      </c>
      <c r="H11" s="71">
        <f t="shared" si="1"/>
        <v>0</v>
      </c>
      <c r="I11" s="71">
        <f t="shared" si="1"/>
        <v>0</v>
      </c>
      <c r="J11" s="71">
        <f t="shared" si="1"/>
        <v>0</v>
      </c>
      <c r="K11" s="71">
        <f t="shared" si="1"/>
        <v>0</v>
      </c>
    </row>
    <row r="12" spans="1:17">
      <c r="A12" s="99"/>
      <c r="B12" s="101" t="s">
        <v>125</v>
      </c>
      <c r="C12" s="71"/>
      <c r="D12" s="71"/>
      <c r="E12" s="71"/>
      <c r="F12" s="71"/>
      <c r="G12" s="71"/>
      <c r="H12" s="71"/>
      <c r="I12" s="71"/>
      <c r="J12" s="71"/>
      <c r="K12" s="71"/>
    </row>
    <row r="13" spans="1:17">
      <c r="A13" s="99">
        <v>1</v>
      </c>
      <c r="B13" s="99"/>
      <c r="C13" s="71">
        <v>0</v>
      </c>
      <c r="D13" s="71">
        <v>0</v>
      </c>
      <c r="E13" s="71">
        <v>0</v>
      </c>
      <c r="F13" s="77">
        <f>E13*D13</f>
        <v>0</v>
      </c>
      <c r="G13" s="77">
        <f>F13*C13</f>
        <v>0</v>
      </c>
      <c r="H13" s="71"/>
      <c r="I13" s="71"/>
      <c r="J13" s="71">
        <f>C13-H13</f>
        <v>0</v>
      </c>
      <c r="K13" s="71">
        <f>G13-I13</f>
        <v>0</v>
      </c>
    </row>
    <row r="14" spans="1:17">
      <c r="A14" s="99">
        <v>2</v>
      </c>
      <c r="B14" s="99"/>
      <c r="C14" s="71">
        <v>0</v>
      </c>
      <c r="D14" s="71">
        <v>0</v>
      </c>
      <c r="E14" s="71">
        <v>0</v>
      </c>
      <c r="F14" s="77">
        <f>E14*D14</f>
        <v>0</v>
      </c>
      <c r="G14" s="77">
        <f>F14*C14</f>
        <v>0</v>
      </c>
      <c r="H14" s="71"/>
      <c r="I14" s="71"/>
      <c r="J14" s="71">
        <f>C14-H14</f>
        <v>0</v>
      </c>
      <c r="K14" s="71">
        <f>G14-I14</f>
        <v>0</v>
      </c>
    </row>
    <row r="15" spans="1:17">
      <c r="A15" s="99">
        <v>3</v>
      </c>
      <c r="B15" s="99"/>
      <c r="C15" s="71">
        <v>0</v>
      </c>
      <c r="D15" s="71">
        <v>0</v>
      </c>
      <c r="E15" s="71">
        <v>0</v>
      </c>
      <c r="F15" s="77">
        <f>E15*D15</f>
        <v>0</v>
      </c>
      <c r="G15" s="77">
        <f>F15*C15</f>
        <v>0</v>
      </c>
      <c r="H15" s="71"/>
      <c r="I15" s="71"/>
      <c r="J15" s="71">
        <f>C15-H15</f>
        <v>0</v>
      </c>
      <c r="K15" s="71">
        <f>G15-I15</f>
        <v>0</v>
      </c>
    </row>
  </sheetData>
  <mergeCells count="9">
    <mergeCell ref="B1:F1"/>
    <mergeCell ref="I2:K2"/>
    <mergeCell ref="A5:K5"/>
    <mergeCell ref="A6:K6"/>
    <mergeCell ref="J8:K8"/>
    <mergeCell ref="A8:A9"/>
    <mergeCell ref="B8:B9"/>
    <mergeCell ref="C8:G8"/>
    <mergeCell ref="H8:I8"/>
  </mergeCells>
  <phoneticPr fontId="2" type="noConversion"/>
  <pageMargins left="0.25" right="0.33" top="0.7" bottom="1" header="0.5" footer="0.5"/>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23"/>
  <sheetViews>
    <sheetView workbookViewId="0">
      <selection activeCell="M13" sqref="M13"/>
    </sheetView>
  </sheetViews>
  <sheetFormatPr defaultRowHeight="13.5"/>
  <cols>
    <col min="1" max="1" width="4.28515625" style="4" customWidth="1"/>
    <col min="2" max="2" width="23.85546875" style="95" customWidth="1"/>
    <col min="3" max="3" width="6.7109375" style="87" customWidth="1"/>
    <col min="4" max="4" width="8.85546875" style="87" bestFit="1" customWidth="1"/>
    <col min="5" max="8" width="9.85546875" style="87" customWidth="1"/>
    <col min="9" max="9" width="7.28515625" style="4" customWidth="1"/>
    <col min="10" max="10" width="9.140625" style="5"/>
    <col min="11" max="11" width="10.7109375" style="5" customWidth="1"/>
    <col min="12" max="12" width="9" style="5" bestFit="1" customWidth="1"/>
    <col min="13" max="16" width="9.140625" style="5"/>
    <col min="17" max="17" width="6.7109375" style="5" bestFit="1" customWidth="1"/>
    <col min="18" max="19" width="9.140625" style="5"/>
    <col min="20" max="20" width="10.5703125" style="5" customWidth="1"/>
    <col min="21" max="21" width="7.7109375" style="5" customWidth="1"/>
    <col min="22" max="22" width="6.7109375" style="5" bestFit="1" customWidth="1"/>
    <col min="23" max="23" width="11.42578125" style="5" customWidth="1"/>
    <col min="24" max="16384" width="9.140625" style="5"/>
  </cols>
  <sheetData>
    <row r="1" spans="1:23" s="29" customFormat="1" ht="23.25" customHeight="1">
      <c r="A1" s="254"/>
      <c r="B1" s="683"/>
      <c r="C1" s="693"/>
      <c r="D1" s="693"/>
      <c r="E1" s="693"/>
      <c r="F1" s="693"/>
      <c r="G1" s="3"/>
      <c r="H1" s="3"/>
      <c r="I1" s="28"/>
      <c r="J1" s="28"/>
      <c r="K1" s="28"/>
      <c r="L1" s="28"/>
      <c r="Q1" s="28"/>
      <c r="R1" s="130" t="s">
        <v>114</v>
      </c>
      <c r="S1" s="3"/>
    </row>
    <row r="2" spans="1:23" s="29" customFormat="1" ht="15" customHeight="1">
      <c r="A2" s="254"/>
      <c r="B2" s="1"/>
      <c r="C2" s="2"/>
      <c r="D2" s="2"/>
      <c r="E2" s="2"/>
      <c r="F2" s="3"/>
      <c r="G2" s="3"/>
      <c r="H2" s="3"/>
      <c r="I2" s="28"/>
      <c r="J2" s="28"/>
      <c r="K2" s="28"/>
      <c r="L2" s="28"/>
      <c r="Q2" s="674" t="s">
        <v>27</v>
      </c>
      <c r="R2" s="674"/>
      <c r="S2" s="674"/>
    </row>
    <row r="3" spans="1:23" s="29" customFormat="1" ht="18" thickBot="1">
      <c r="B3" s="21" t="s">
        <v>28</v>
      </c>
      <c r="C3" s="260"/>
      <c r="D3" s="7"/>
      <c r="E3" s="7"/>
      <c r="F3" s="7"/>
      <c r="G3" s="8"/>
      <c r="H3" s="8"/>
      <c r="I3" s="28"/>
      <c r="J3" s="28"/>
      <c r="K3" s="28"/>
      <c r="L3" s="28"/>
    </row>
    <row r="4" spans="1:23" s="29" customFormat="1" ht="12.75" customHeight="1">
      <c r="A4" s="254"/>
      <c r="B4" s="3"/>
      <c r="C4" s="3"/>
      <c r="D4" s="102"/>
      <c r="E4" s="102"/>
      <c r="F4" s="3"/>
      <c r="G4" s="3"/>
      <c r="H4" s="3"/>
      <c r="I4" s="9"/>
      <c r="J4" s="28"/>
      <c r="K4" s="28"/>
      <c r="L4" s="28"/>
      <c r="M4" s="28"/>
      <c r="Q4" s="28"/>
      <c r="R4" s="28"/>
      <c r="S4" s="28"/>
    </row>
    <row r="5" spans="1:23" s="45" customFormat="1" ht="12.75">
      <c r="A5" s="38"/>
      <c r="B5" s="39" t="s">
        <v>77</v>
      </c>
      <c r="C5" s="39"/>
      <c r="D5" s="39"/>
      <c r="E5" s="39"/>
      <c r="F5" s="39"/>
      <c r="G5" s="39"/>
      <c r="H5" s="39"/>
      <c r="I5" s="40"/>
      <c r="J5" s="40"/>
      <c r="K5" s="40"/>
      <c r="L5" s="40"/>
      <c r="M5" s="40"/>
      <c r="N5" s="40"/>
      <c r="O5" s="38"/>
      <c r="P5" s="42"/>
      <c r="Q5" s="38"/>
      <c r="R5" s="38"/>
      <c r="S5" s="38"/>
    </row>
    <row r="6" spans="1:23" s="45" customFormat="1" ht="12.75">
      <c r="A6" s="38"/>
      <c r="B6" s="39" t="s">
        <v>370</v>
      </c>
      <c r="C6" s="39"/>
      <c r="D6" s="39"/>
      <c r="E6" s="39"/>
      <c r="F6" s="39"/>
      <c r="G6" s="39"/>
      <c r="H6" s="39"/>
      <c r="I6" s="40"/>
      <c r="J6" s="40"/>
      <c r="K6" s="40"/>
      <c r="L6" s="40"/>
      <c r="M6" s="40"/>
      <c r="N6" s="40"/>
      <c r="O6" s="38"/>
      <c r="P6" s="38"/>
      <c r="Q6" s="38"/>
      <c r="R6" s="38"/>
      <c r="S6" s="38"/>
    </row>
    <row r="7" spans="1:23" s="45" customFormat="1" ht="9.9499999999999993" customHeight="1">
      <c r="A7" s="38"/>
      <c r="B7" s="43"/>
      <c r="C7" s="43"/>
      <c r="D7" s="43"/>
      <c r="E7" s="43"/>
      <c r="F7" s="43"/>
      <c r="G7" s="43"/>
      <c r="H7" s="43"/>
      <c r="I7" s="38"/>
      <c r="J7" s="38"/>
      <c r="K7" s="38"/>
      <c r="L7" s="38"/>
      <c r="O7" s="38"/>
      <c r="P7" s="38"/>
      <c r="Q7" s="38"/>
      <c r="R7" s="38"/>
      <c r="S7" s="38"/>
    </row>
    <row r="8" spans="1:23" s="29" customFormat="1">
      <c r="A8" s="28"/>
      <c r="B8" s="117"/>
      <c r="C8" s="102"/>
      <c r="D8" s="102"/>
      <c r="E8" s="102"/>
      <c r="F8" s="102"/>
      <c r="G8" s="102"/>
      <c r="H8" s="102"/>
      <c r="I8" s="28"/>
    </row>
    <row r="9" spans="1:23" s="37" customFormat="1" ht="20.25" customHeight="1">
      <c r="A9" s="691" t="s">
        <v>8</v>
      </c>
      <c r="B9" s="691" t="s">
        <v>128</v>
      </c>
      <c r="C9" s="691" t="s">
        <v>129</v>
      </c>
      <c r="D9" s="694" t="s">
        <v>78</v>
      </c>
      <c r="E9" s="695"/>
      <c r="F9" s="695"/>
      <c r="G9" s="696"/>
      <c r="H9" s="694" t="s">
        <v>127</v>
      </c>
      <c r="I9" s="695"/>
      <c r="J9" s="695"/>
      <c r="K9" s="695"/>
      <c r="L9" s="695"/>
      <c r="M9" s="696"/>
      <c r="N9" s="694" t="s">
        <v>135</v>
      </c>
      <c r="O9" s="695"/>
      <c r="P9" s="695"/>
      <c r="Q9" s="695"/>
      <c r="R9" s="696"/>
      <c r="S9" s="691" t="s">
        <v>273</v>
      </c>
      <c r="T9" s="691" t="s">
        <v>136</v>
      </c>
      <c r="U9" s="691" t="s">
        <v>137</v>
      </c>
      <c r="V9" s="691" t="s">
        <v>138</v>
      </c>
      <c r="W9" s="691" t="s">
        <v>274</v>
      </c>
    </row>
    <row r="10" spans="1:23" s="116" customFormat="1" ht="54.95" customHeight="1">
      <c r="A10" s="692"/>
      <c r="B10" s="692"/>
      <c r="C10" s="692"/>
      <c r="D10" s="114" t="s">
        <v>130</v>
      </c>
      <c r="E10" s="114" t="s">
        <v>131</v>
      </c>
      <c r="F10" s="114" t="s">
        <v>275</v>
      </c>
      <c r="G10" s="114" t="s">
        <v>276</v>
      </c>
      <c r="H10" s="114" t="s">
        <v>132</v>
      </c>
      <c r="I10" s="114" t="s">
        <v>277</v>
      </c>
      <c r="J10" s="114" t="s">
        <v>278</v>
      </c>
      <c r="K10" s="114" t="s">
        <v>279</v>
      </c>
      <c r="L10" s="114" t="s">
        <v>260</v>
      </c>
      <c r="M10" s="114" t="s">
        <v>280</v>
      </c>
      <c r="N10" s="114" t="s">
        <v>133</v>
      </c>
      <c r="O10" s="114" t="s">
        <v>134</v>
      </c>
      <c r="P10" s="114" t="s">
        <v>281</v>
      </c>
      <c r="Q10" s="115" t="s">
        <v>282</v>
      </c>
      <c r="R10" s="114" t="s">
        <v>283</v>
      </c>
      <c r="S10" s="692"/>
      <c r="T10" s="692"/>
      <c r="U10" s="692"/>
      <c r="V10" s="692"/>
      <c r="W10" s="692"/>
    </row>
    <row r="11" spans="1:23" s="37" customFormat="1">
      <c r="A11" s="67" t="s">
        <v>284</v>
      </c>
      <c r="B11" s="67" t="s">
        <v>9</v>
      </c>
      <c r="C11" s="67" t="s">
        <v>10</v>
      </c>
      <c r="D11" s="67" t="s">
        <v>11</v>
      </c>
      <c r="E11" s="67" t="s">
        <v>12</v>
      </c>
      <c r="F11" s="67" t="s">
        <v>13</v>
      </c>
      <c r="G11" s="67" t="s">
        <v>14</v>
      </c>
      <c r="H11" s="67" t="s">
        <v>15</v>
      </c>
      <c r="I11" s="67" t="s">
        <v>2</v>
      </c>
      <c r="J11" s="67" t="s">
        <v>16</v>
      </c>
      <c r="K11" s="67" t="s">
        <v>17</v>
      </c>
      <c r="L11" s="67" t="s">
        <v>18</v>
      </c>
      <c r="M11" s="67" t="s">
        <v>285</v>
      </c>
      <c r="N11" s="67" t="s">
        <v>8</v>
      </c>
      <c r="O11" s="67" t="s">
        <v>19</v>
      </c>
      <c r="P11" s="67" t="s">
        <v>286</v>
      </c>
      <c r="Q11" s="67" t="s">
        <v>20</v>
      </c>
      <c r="R11" s="67" t="s">
        <v>21</v>
      </c>
      <c r="S11" s="67" t="s">
        <v>22</v>
      </c>
      <c r="T11" s="67" t="s">
        <v>23</v>
      </c>
      <c r="U11" s="67" t="s">
        <v>24</v>
      </c>
      <c r="V11" s="67" t="s">
        <v>25</v>
      </c>
      <c r="W11" s="67" t="s">
        <v>26</v>
      </c>
    </row>
    <row r="12" spans="1:23" s="37" customFormat="1">
      <c r="A12" s="103">
        <v>1</v>
      </c>
      <c r="B12" s="103"/>
      <c r="C12" s="103"/>
      <c r="D12" s="103"/>
      <c r="E12" s="103"/>
      <c r="F12" s="103">
        <f>D12*E12</f>
        <v>0</v>
      </c>
      <c r="G12" s="103">
        <f>F12*12</f>
        <v>0</v>
      </c>
      <c r="H12" s="103"/>
      <c r="I12" s="104"/>
      <c r="J12" s="103"/>
      <c r="K12" s="103"/>
      <c r="L12" s="103">
        <f>K12</f>
        <v>0</v>
      </c>
      <c r="M12" s="103">
        <f>L12*12</f>
        <v>0</v>
      </c>
      <c r="N12" s="103"/>
      <c r="O12" s="103">
        <v>0</v>
      </c>
      <c r="P12" s="103">
        <f>(N12+O12)*1000*C12</f>
        <v>0</v>
      </c>
      <c r="Q12" s="103">
        <f>P12*20%</f>
        <v>0</v>
      </c>
      <c r="R12" s="103">
        <f>(P12+Q12)*12</f>
        <v>0</v>
      </c>
      <c r="S12" s="105">
        <f>G12+M12+R12</f>
        <v>0</v>
      </c>
      <c r="T12" s="106"/>
      <c r="U12" s="106"/>
      <c r="V12" s="107"/>
      <c r="W12" s="107"/>
    </row>
    <row r="13" spans="1:23" s="37" customFormat="1">
      <c r="A13" s="103">
        <v>2</v>
      </c>
      <c r="B13" s="103"/>
      <c r="C13" s="103"/>
      <c r="D13" s="103"/>
      <c r="E13" s="103"/>
      <c r="F13" s="103">
        <f>D13*E13</f>
        <v>0</v>
      </c>
      <c r="G13" s="103">
        <f>F13*12</f>
        <v>0</v>
      </c>
      <c r="H13" s="103"/>
      <c r="I13" s="104"/>
      <c r="J13" s="103"/>
      <c r="K13" s="103"/>
      <c r="L13" s="103">
        <f>K13</f>
        <v>0</v>
      </c>
      <c r="M13" s="103">
        <f>L13*12</f>
        <v>0</v>
      </c>
      <c r="N13" s="103"/>
      <c r="O13" s="103">
        <v>0</v>
      </c>
      <c r="P13" s="103">
        <f>(N13+O13)*1000*C13</f>
        <v>0</v>
      </c>
      <c r="Q13" s="103">
        <f>P13*20%</f>
        <v>0</v>
      </c>
      <c r="R13" s="103">
        <f>(P13+Q13)*12</f>
        <v>0</v>
      </c>
      <c r="S13" s="105">
        <f>G13+M13+R13</f>
        <v>0</v>
      </c>
      <c r="T13" s="103"/>
      <c r="U13" s="103"/>
      <c r="V13" s="107"/>
      <c r="W13" s="107"/>
    </row>
    <row r="14" spans="1:23" s="37" customFormat="1">
      <c r="A14" s="103">
        <v>3</v>
      </c>
      <c r="B14" s="103"/>
      <c r="C14" s="103"/>
      <c r="D14" s="103"/>
      <c r="E14" s="103"/>
      <c r="F14" s="103">
        <f>D14*E14</f>
        <v>0</v>
      </c>
      <c r="G14" s="103">
        <f>F14*12</f>
        <v>0</v>
      </c>
      <c r="H14" s="103"/>
      <c r="I14" s="104"/>
      <c r="J14" s="103"/>
      <c r="K14" s="103"/>
      <c r="L14" s="103">
        <f>K14</f>
        <v>0</v>
      </c>
      <c r="M14" s="103">
        <f>L14*12</f>
        <v>0</v>
      </c>
      <c r="N14" s="103"/>
      <c r="O14" s="103">
        <v>0</v>
      </c>
      <c r="P14" s="103">
        <f>(N14+O14)*1000*C14</f>
        <v>0</v>
      </c>
      <c r="Q14" s="103">
        <f>P14*20%</f>
        <v>0</v>
      </c>
      <c r="R14" s="103">
        <f>(P14+Q14)*12</f>
        <v>0</v>
      </c>
      <c r="S14" s="105">
        <f>G14+M14+R14</f>
        <v>0</v>
      </c>
      <c r="T14" s="103"/>
      <c r="U14" s="103"/>
      <c r="V14" s="107"/>
      <c r="W14" s="107"/>
    </row>
    <row r="15" spans="1:23" s="37" customFormat="1">
      <c r="A15" s="103"/>
      <c r="B15" s="103"/>
      <c r="C15" s="103"/>
      <c r="D15" s="103"/>
      <c r="E15" s="103"/>
      <c r="F15" s="103"/>
      <c r="G15" s="103"/>
      <c r="H15" s="103"/>
      <c r="I15" s="104"/>
      <c r="J15" s="103"/>
      <c r="K15" s="103"/>
      <c r="L15" s="103"/>
      <c r="M15" s="103"/>
      <c r="N15" s="103"/>
      <c r="O15" s="103"/>
      <c r="P15" s="103"/>
      <c r="Q15" s="103"/>
      <c r="R15" s="103"/>
      <c r="S15" s="105"/>
      <c r="T15" s="103"/>
      <c r="U15" s="103"/>
      <c r="V15" s="107"/>
      <c r="W15" s="107"/>
    </row>
    <row r="16" spans="1:23" s="37" customFormat="1">
      <c r="A16" s="103"/>
      <c r="B16" s="103"/>
      <c r="C16" s="103"/>
      <c r="D16" s="103"/>
      <c r="E16" s="103"/>
      <c r="F16" s="103"/>
      <c r="G16" s="103"/>
      <c r="H16" s="103"/>
      <c r="I16" s="104"/>
      <c r="J16" s="103"/>
      <c r="K16" s="103"/>
      <c r="L16" s="103"/>
      <c r="M16" s="103"/>
      <c r="N16" s="103"/>
      <c r="O16" s="103"/>
      <c r="P16" s="103"/>
      <c r="Q16" s="103"/>
      <c r="R16" s="103"/>
      <c r="S16" s="105"/>
      <c r="T16" s="103"/>
      <c r="U16" s="103"/>
      <c r="V16" s="107"/>
      <c r="W16" s="107"/>
    </row>
    <row r="17" spans="1:23" s="37" customFormat="1">
      <c r="A17" s="103"/>
      <c r="B17" s="103"/>
      <c r="C17" s="108"/>
      <c r="D17" s="103"/>
      <c r="E17" s="103"/>
      <c r="F17" s="103"/>
      <c r="G17" s="103"/>
      <c r="H17" s="103"/>
      <c r="I17" s="104"/>
      <c r="J17" s="103"/>
      <c r="K17" s="103"/>
      <c r="L17" s="103"/>
      <c r="M17" s="103"/>
      <c r="N17" s="103"/>
      <c r="O17" s="103"/>
      <c r="P17" s="103"/>
      <c r="Q17" s="103"/>
      <c r="R17" s="103"/>
      <c r="S17" s="105"/>
      <c r="T17" s="103"/>
      <c r="U17" s="103"/>
      <c r="V17" s="107"/>
      <c r="W17" s="107"/>
    </row>
    <row r="18" spans="1:23" s="37" customFormat="1">
      <c r="A18" s="103"/>
      <c r="B18" s="103"/>
      <c r="C18" s="103"/>
      <c r="D18" s="103"/>
      <c r="E18" s="103"/>
      <c r="F18" s="103"/>
      <c r="G18" s="103"/>
      <c r="H18" s="103"/>
      <c r="I18" s="104"/>
      <c r="J18" s="103"/>
      <c r="K18" s="103"/>
      <c r="L18" s="103"/>
      <c r="M18" s="103"/>
      <c r="N18" s="103"/>
      <c r="O18" s="103"/>
      <c r="P18" s="103"/>
      <c r="Q18" s="103"/>
      <c r="R18" s="103"/>
      <c r="S18" s="105"/>
      <c r="T18" s="103"/>
      <c r="U18" s="103"/>
      <c r="V18" s="107"/>
      <c r="W18" s="107"/>
    </row>
    <row r="19" spans="1:23" s="37" customFormat="1">
      <c r="A19" s="103"/>
      <c r="B19" s="10"/>
      <c r="C19" s="103"/>
      <c r="D19" s="103"/>
      <c r="E19" s="103"/>
      <c r="F19" s="103"/>
      <c r="G19" s="103"/>
      <c r="H19" s="103"/>
      <c r="I19" s="103"/>
      <c r="J19" s="103"/>
      <c r="K19" s="103"/>
      <c r="L19" s="103"/>
      <c r="M19" s="103"/>
      <c r="N19" s="103"/>
      <c r="O19" s="103"/>
      <c r="P19" s="103"/>
      <c r="Q19" s="103"/>
      <c r="R19" s="103"/>
      <c r="S19" s="105"/>
      <c r="T19" s="103"/>
      <c r="U19" s="103"/>
      <c r="V19" s="107"/>
      <c r="W19" s="107"/>
    </row>
    <row r="20" spans="1:23" s="37" customFormat="1" ht="16.5">
      <c r="A20" s="109"/>
      <c r="B20" s="125" t="s">
        <v>112</v>
      </c>
      <c r="C20" s="110">
        <f>SUM(C12:C18)</f>
        <v>0</v>
      </c>
      <c r="D20" s="110">
        <f>SUM(D12:D19)</f>
        <v>0</v>
      </c>
      <c r="E20" s="109"/>
      <c r="F20" s="110">
        <f>SUM(F12:F19)</f>
        <v>0</v>
      </c>
      <c r="G20" s="110">
        <f>SUM(G12:G19)</f>
        <v>0</v>
      </c>
      <c r="H20" s="109"/>
      <c r="I20" s="109">
        <f>SUM(I12:I19)</f>
        <v>0</v>
      </c>
      <c r="J20" s="109"/>
      <c r="K20" s="111"/>
      <c r="L20" s="110">
        <f>SUM(L12:L19)</f>
        <v>0</v>
      </c>
      <c r="M20" s="110">
        <f>SUM(M12:M19)</f>
        <v>0</v>
      </c>
      <c r="N20" s="109"/>
      <c r="O20" s="109"/>
      <c r="P20" s="109"/>
      <c r="Q20" s="109"/>
      <c r="R20" s="109">
        <f>SUM(R12:R18)</f>
        <v>0</v>
      </c>
      <c r="S20" s="112">
        <f>(R20+M20+G20)/1000</f>
        <v>0</v>
      </c>
      <c r="T20" s="112">
        <f>SUM(T12:T18)</f>
        <v>0</v>
      </c>
      <c r="U20" s="112">
        <f>SUM(U12:U18)</f>
        <v>0</v>
      </c>
      <c r="V20" s="112">
        <f>SUM(V12:V18)</f>
        <v>0</v>
      </c>
      <c r="W20" s="112">
        <f>SUM(W12:W18)</f>
        <v>0</v>
      </c>
    </row>
    <row r="23" spans="1:23" ht="67.5">
      <c r="B23" s="302" t="s">
        <v>267</v>
      </c>
    </row>
  </sheetData>
  <mergeCells count="13">
    <mergeCell ref="A9:A10"/>
    <mergeCell ref="B9:B10"/>
    <mergeCell ref="C9:C10"/>
    <mergeCell ref="D9:G9"/>
    <mergeCell ref="H9:M9"/>
    <mergeCell ref="T9:T10"/>
    <mergeCell ref="U9:U10"/>
    <mergeCell ref="V9:V10"/>
    <mergeCell ref="W9:W10"/>
    <mergeCell ref="B1:F1"/>
    <mergeCell ref="Q2:S2"/>
    <mergeCell ref="S9:S10"/>
    <mergeCell ref="N9:R9"/>
  </mergeCells>
  <phoneticPr fontId="2" type="noConversion"/>
  <pageMargins left="0.25" right="0.23" top="1" bottom="1" header="0.5" footer="0.5"/>
  <pageSetup paperSize="9" scale="6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22"/>
  <sheetViews>
    <sheetView topLeftCell="A7" workbookViewId="0">
      <selection activeCell="M13" sqref="M13"/>
    </sheetView>
  </sheetViews>
  <sheetFormatPr defaultRowHeight="13.5"/>
  <cols>
    <col min="1" max="1" width="4.28515625" style="4" customWidth="1"/>
    <col min="2" max="2" width="30.7109375" style="95" customWidth="1"/>
    <col min="3" max="3" width="8.28515625" style="95" customWidth="1"/>
    <col min="4" max="5" width="10" style="95" customWidth="1"/>
    <col min="6" max="6" width="9.140625" style="87"/>
    <col min="7" max="7" width="8" style="95" customWidth="1"/>
    <col min="8" max="8" width="11.85546875" style="87" customWidth="1"/>
    <col min="9" max="9" width="12.140625" style="4" customWidth="1"/>
    <col min="10" max="16384" width="9.140625" style="5"/>
  </cols>
  <sheetData>
    <row r="1" spans="1:14" s="29" customFormat="1">
      <c r="A1" s="254"/>
      <c r="B1" s="3"/>
      <c r="C1" s="3"/>
      <c r="D1" s="117"/>
      <c r="E1" s="117"/>
      <c r="F1" s="3"/>
      <c r="G1" s="3"/>
      <c r="H1" s="28"/>
      <c r="I1" s="130" t="s">
        <v>126</v>
      </c>
      <c r="J1" s="3"/>
      <c r="K1" s="28"/>
      <c r="L1" s="28"/>
      <c r="M1" s="28"/>
      <c r="N1" s="28"/>
    </row>
    <row r="2" spans="1:14" s="29" customFormat="1" ht="12.75" customHeight="1">
      <c r="A2" s="28"/>
      <c r="B2" s="3"/>
      <c r="C2" s="3"/>
      <c r="D2" s="117"/>
      <c r="E2" s="117"/>
      <c r="F2" s="3"/>
      <c r="G2" s="3"/>
      <c r="H2" s="674" t="s">
        <v>27</v>
      </c>
      <c r="I2" s="674"/>
      <c r="J2" s="674"/>
      <c r="K2" s="28"/>
      <c r="L2" s="28"/>
      <c r="M2" s="28"/>
      <c r="N2" s="28"/>
    </row>
    <row r="3" spans="1:14" s="29" customFormat="1" ht="15" thickBot="1">
      <c r="B3" s="21" t="s">
        <v>28</v>
      </c>
      <c r="C3" s="7"/>
      <c r="D3" s="7"/>
      <c r="E3" s="7"/>
      <c r="F3" s="259"/>
      <c r="G3" s="259"/>
    </row>
    <row r="4" spans="1:14" s="29" customFormat="1" ht="14.25">
      <c r="A4" s="28"/>
      <c r="B4" s="117"/>
      <c r="C4" s="117"/>
      <c r="D4" s="117"/>
      <c r="E4" s="3"/>
      <c r="F4" s="118"/>
      <c r="G4" s="119"/>
      <c r="H4" s="102"/>
      <c r="I4" s="30"/>
    </row>
    <row r="5" spans="1:14" s="29" customFormat="1">
      <c r="A5" s="28"/>
      <c r="B5" s="39" t="s">
        <v>77</v>
      </c>
      <c r="C5" s="118"/>
      <c r="D5" s="118"/>
      <c r="E5" s="118"/>
      <c r="F5" s="118"/>
      <c r="G5" s="118"/>
      <c r="H5" s="118"/>
      <c r="I5" s="28"/>
    </row>
    <row r="6" spans="1:14" s="29" customFormat="1" ht="27">
      <c r="A6" s="28"/>
      <c r="B6" s="118" t="s">
        <v>371</v>
      </c>
      <c r="C6" s="118"/>
      <c r="D6" s="118"/>
      <c r="E6" s="118"/>
      <c r="F6" s="118"/>
      <c r="G6" s="118"/>
      <c r="H6" s="118"/>
      <c r="I6" s="28"/>
    </row>
    <row r="7" spans="1:14" s="29" customFormat="1">
      <c r="A7" s="28"/>
      <c r="B7" s="117"/>
      <c r="C7" s="117"/>
      <c r="D7" s="117"/>
      <c r="E7" s="117"/>
      <c r="F7" s="102"/>
      <c r="G7" s="117"/>
      <c r="H7" s="102"/>
      <c r="I7" s="28"/>
    </row>
    <row r="8" spans="1:14" s="14" customFormat="1" ht="63.75">
      <c r="A8" s="120"/>
      <c r="B8" s="121"/>
      <c r="C8" s="60" t="s">
        <v>140</v>
      </c>
      <c r="D8" s="60" t="s">
        <v>141</v>
      </c>
      <c r="E8" s="60" t="s">
        <v>142</v>
      </c>
      <c r="F8" s="60" t="s">
        <v>143</v>
      </c>
      <c r="G8" s="59" t="s">
        <v>144</v>
      </c>
      <c r="H8" s="59" t="s">
        <v>145</v>
      </c>
      <c r="I8" s="122" t="s">
        <v>146</v>
      </c>
    </row>
    <row r="9" spans="1:14" s="14" customFormat="1" ht="12.75">
      <c r="A9" s="73">
        <v>1</v>
      </c>
      <c r="B9" s="13">
        <v>2</v>
      </c>
      <c r="C9" s="13">
        <v>3</v>
      </c>
      <c r="D9" s="13">
        <v>4</v>
      </c>
      <c r="E9" s="13">
        <v>5</v>
      </c>
      <c r="F9" s="13">
        <v>6</v>
      </c>
      <c r="G9" s="13">
        <v>7</v>
      </c>
      <c r="H9" s="13">
        <v>8</v>
      </c>
      <c r="I9" s="73">
        <v>9</v>
      </c>
    </row>
    <row r="10" spans="1:14" ht="54">
      <c r="A10" s="73">
        <v>1</v>
      </c>
      <c r="B10" s="70" t="s">
        <v>148</v>
      </c>
      <c r="C10" s="23" t="s">
        <v>1</v>
      </c>
      <c r="D10" s="23" t="s">
        <v>1</v>
      </c>
      <c r="E10" s="23" t="s">
        <v>1</v>
      </c>
      <c r="F10" s="11"/>
      <c r="G10" s="23">
        <v>29.32</v>
      </c>
      <c r="H10" s="71">
        <f>F10*G10</f>
        <v>0</v>
      </c>
      <c r="I10" s="423">
        <f>H10*0.04498</f>
        <v>0</v>
      </c>
    </row>
    <row r="11" spans="1:14" ht="67.5">
      <c r="A11" s="73">
        <v>2</v>
      </c>
      <c r="B11" s="70" t="s">
        <v>149</v>
      </c>
      <c r="C11" s="23" t="s">
        <v>1</v>
      </c>
      <c r="D11" s="23" t="s">
        <v>1</v>
      </c>
      <c r="E11" s="23" t="s">
        <v>1</v>
      </c>
      <c r="F11" s="11"/>
      <c r="G11" s="23">
        <v>21.4</v>
      </c>
      <c r="H11" s="71">
        <f>F11*G11</f>
        <v>0</v>
      </c>
      <c r="I11" s="423">
        <f t="shared" ref="I11:I18" si="0">H11*0.04498</f>
        <v>0</v>
      </c>
    </row>
    <row r="12" spans="1:14" ht="67.5">
      <c r="A12" s="73">
        <v>3</v>
      </c>
      <c r="B12" s="70" t="s">
        <v>150</v>
      </c>
      <c r="C12" s="70"/>
      <c r="D12" s="23" t="s">
        <v>1</v>
      </c>
      <c r="E12" s="23" t="s">
        <v>1</v>
      </c>
      <c r="F12" s="23" t="s">
        <v>1</v>
      </c>
      <c r="G12" s="23">
        <v>1100</v>
      </c>
      <c r="H12" s="123">
        <f>C12*G12</f>
        <v>0</v>
      </c>
      <c r="I12" s="423">
        <f t="shared" si="0"/>
        <v>0</v>
      </c>
    </row>
    <row r="13" spans="1:14" ht="40.5">
      <c r="A13" s="73">
        <v>4</v>
      </c>
      <c r="B13" s="70" t="s">
        <v>147</v>
      </c>
      <c r="C13" s="23"/>
      <c r="D13" s="123">
        <f>SUM(D15:D18)</f>
        <v>0</v>
      </c>
      <c r="E13" s="123">
        <f>SUM(E15:E18)</f>
        <v>0</v>
      </c>
      <c r="F13" s="23" t="s">
        <v>1</v>
      </c>
      <c r="G13" s="23" t="s">
        <v>1</v>
      </c>
      <c r="H13" s="123">
        <f>SUM(H15:H18)</f>
        <v>0</v>
      </c>
      <c r="I13" s="123">
        <f>SUM(I15:I18)</f>
        <v>0</v>
      </c>
    </row>
    <row r="14" spans="1:14" ht="21" customHeight="1">
      <c r="A14" s="73"/>
      <c r="B14" s="70" t="s">
        <v>151</v>
      </c>
      <c r="C14" s="23"/>
      <c r="D14" s="23"/>
      <c r="E14" s="23"/>
      <c r="F14" s="23"/>
      <c r="G14" s="23"/>
      <c r="H14" s="123"/>
      <c r="I14" s="423">
        <f t="shared" si="0"/>
        <v>0</v>
      </c>
    </row>
    <row r="15" spans="1:14" ht="21" customHeight="1">
      <c r="A15" s="73">
        <v>4.0999999999999996</v>
      </c>
      <c r="B15" s="70"/>
      <c r="C15" s="23" t="s">
        <v>1</v>
      </c>
      <c r="D15" s="23"/>
      <c r="E15" s="23"/>
      <c r="F15" s="23" t="s">
        <v>1</v>
      </c>
      <c r="G15" s="23" t="s">
        <v>1</v>
      </c>
      <c r="H15" s="123">
        <f>D15*E15</f>
        <v>0</v>
      </c>
      <c r="I15" s="423">
        <f t="shared" si="0"/>
        <v>0</v>
      </c>
    </row>
    <row r="16" spans="1:14" ht="21" customHeight="1">
      <c r="A16" s="73">
        <v>4.2</v>
      </c>
      <c r="B16" s="70"/>
      <c r="C16" s="23" t="s">
        <v>1</v>
      </c>
      <c r="D16" s="23"/>
      <c r="E16" s="23"/>
      <c r="F16" s="23" t="s">
        <v>1</v>
      </c>
      <c r="G16" s="23" t="s">
        <v>1</v>
      </c>
      <c r="H16" s="123">
        <f>D16*E16</f>
        <v>0</v>
      </c>
      <c r="I16" s="423">
        <f t="shared" si="0"/>
        <v>0</v>
      </c>
    </row>
    <row r="17" spans="1:9" ht="18" customHeight="1">
      <c r="A17" s="73">
        <v>4.3</v>
      </c>
      <c r="B17" s="70"/>
      <c r="C17" s="23" t="s">
        <v>1</v>
      </c>
      <c r="D17" s="23"/>
      <c r="E17" s="23"/>
      <c r="F17" s="23" t="s">
        <v>1</v>
      </c>
      <c r="G17" s="23" t="s">
        <v>1</v>
      </c>
      <c r="H17" s="123">
        <f>D17*E17</f>
        <v>0</v>
      </c>
      <c r="I17" s="423">
        <f t="shared" si="0"/>
        <v>0</v>
      </c>
    </row>
    <row r="18" spans="1:9" ht="18" customHeight="1">
      <c r="A18" s="73">
        <v>4.4000000000000004</v>
      </c>
      <c r="B18" s="70"/>
      <c r="C18" s="23" t="s">
        <v>1</v>
      </c>
      <c r="D18" s="23"/>
      <c r="E18" s="23"/>
      <c r="F18" s="23" t="s">
        <v>1</v>
      </c>
      <c r="G18" s="23" t="s">
        <v>1</v>
      </c>
      <c r="H18" s="123">
        <f>D18*E18</f>
        <v>0</v>
      </c>
      <c r="I18" s="423">
        <f t="shared" si="0"/>
        <v>0</v>
      </c>
    </row>
    <row r="19" spans="1:9" ht="27" customHeight="1">
      <c r="A19" s="124"/>
      <c r="B19" s="125" t="s">
        <v>112</v>
      </c>
      <c r="C19" s="125"/>
      <c r="D19" s="126" t="s">
        <v>1</v>
      </c>
      <c r="E19" s="126" t="s">
        <v>1</v>
      </c>
      <c r="F19" s="126" t="s">
        <v>1</v>
      </c>
      <c r="G19" s="126" t="s">
        <v>1</v>
      </c>
      <c r="H19" s="127">
        <f>SUM(H10:H13)</f>
        <v>0</v>
      </c>
      <c r="I19" s="127">
        <f>SUM(I10:I13)*0.65</f>
        <v>0</v>
      </c>
    </row>
    <row r="22" spans="1:9" ht="16.5">
      <c r="B22" s="128"/>
      <c r="C22" s="129"/>
      <c r="D22" s="129"/>
      <c r="E22" s="129"/>
      <c r="F22" s="89"/>
      <c r="G22" s="129"/>
      <c r="H22" s="89"/>
    </row>
  </sheetData>
  <customSheetViews>
    <customSheetView guid="{D9EA75C0-4948-47E2-929C-5FF812E82023}" showRuler="0">
      <selection activeCell="B3" sqref="B3"/>
      <pageMargins left="0.21" right="0.17" top="1" bottom="1" header="0.5" footer="0.5"/>
      <pageSetup paperSize="9" scale="95" orientation="portrait" r:id="rId1"/>
      <headerFooter alignWithMargins="0"/>
    </customSheetView>
    <customSheetView guid="{EE5C0AFB-B96A-4C3C-885D-9A248AEB532B}" showPageBreaks="1" showRuler="0">
      <pageMargins left="0.21" right="0.17" top="1" bottom="1" header="0.5" footer="0.5"/>
      <pageSetup paperSize="9" scale="95" orientation="portrait" r:id="rId2"/>
      <headerFooter alignWithMargins="0"/>
    </customSheetView>
  </customSheetViews>
  <mergeCells count="1">
    <mergeCell ref="H2:J2"/>
  </mergeCells>
  <phoneticPr fontId="2" type="noConversion"/>
  <pageMargins left="0.21" right="0.17" top="1" bottom="1" header="0.5" footer="0.5"/>
  <pageSetup paperSize="9" scale="95" orientation="portrait"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14"/>
  <sheetViews>
    <sheetView zoomScaleNormal="100" workbookViewId="0">
      <selection activeCell="M13" sqref="M13"/>
    </sheetView>
  </sheetViews>
  <sheetFormatPr defaultRowHeight="13.5"/>
  <cols>
    <col min="1" max="1" width="4.28515625" style="4" customWidth="1"/>
    <col min="2" max="2" width="17.85546875" style="95" customWidth="1"/>
    <col min="3" max="3" width="12.5703125" style="87" customWidth="1"/>
    <col min="4" max="4" width="17.7109375" style="95" customWidth="1"/>
    <col min="5" max="5" width="16.140625" style="95" customWidth="1"/>
    <col min="6" max="6" width="16.28515625" style="87" customWidth="1"/>
    <col min="7" max="7" width="14" style="4" customWidth="1"/>
    <col min="8" max="8" width="15.140625" style="4" customWidth="1"/>
    <col min="9" max="16384" width="9.140625" style="5"/>
  </cols>
  <sheetData>
    <row r="1" spans="1:14" s="29" customFormat="1">
      <c r="A1" s="254"/>
      <c r="B1" s="3"/>
      <c r="C1" s="3"/>
      <c r="D1" s="117"/>
      <c r="E1" s="117"/>
      <c r="F1" s="674"/>
      <c r="G1" s="674"/>
      <c r="H1" s="28"/>
      <c r="I1" s="130" t="s">
        <v>139</v>
      </c>
      <c r="J1" s="3"/>
      <c r="K1" s="28"/>
      <c r="L1" s="28"/>
      <c r="M1" s="28"/>
      <c r="N1" s="28"/>
    </row>
    <row r="2" spans="1:14" s="29" customFormat="1">
      <c r="A2" s="254"/>
      <c r="B2" s="3"/>
      <c r="C2" s="3"/>
      <c r="D2" s="117"/>
      <c r="E2" s="117"/>
      <c r="F2" s="674"/>
      <c r="G2" s="674"/>
      <c r="H2" s="674" t="s">
        <v>27</v>
      </c>
      <c r="I2" s="674"/>
      <c r="J2" s="674"/>
      <c r="K2" s="28"/>
      <c r="L2" s="28"/>
      <c r="M2" s="28"/>
      <c r="N2" s="28"/>
    </row>
    <row r="3" spans="1:14" s="29" customFormat="1" ht="27.95" customHeight="1" thickBot="1">
      <c r="B3" s="697" t="s">
        <v>28</v>
      </c>
      <c r="C3" s="697"/>
      <c r="D3" s="7"/>
      <c r="E3" s="7"/>
      <c r="F3" s="259"/>
      <c r="G3" s="259"/>
    </row>
    <row r="4" spans="1:14" s="29" customFormat="1" ht="14.25">
      <c r="A4" s="28"/>
      <c r="B4" s="117"/>
      <c r="C4" s="102"/>
      <c r="D4" s="3"/>
      <c r="E4" s="3"/>
      <c r="F4" s="118"/>
      <c r="G4" s="131"/>
      <c r="H4" s="30"/>
    </row>
    <row r="5" spans="1:14" s="29" customFormat="1">
      <c r="A5" s="28"/>
      <c r="B5" s="39" t="s">
        <v>77</v>
      </c>
      <c r="C5" s="118"/>
      <c r="D5" s="118"/>
      <c r="E5" s="118"/>
      <c r="F5" s="118"/>
      <c r="G5" s="131"/>
      <c r="H5" s="28"/>
    </row>
    <row r="6" spans="1:14" s="29" customFormat="1" ht="27">
      <c r="A6" s="28"/>
      <c r="B6" s="118" t="s">
        <v>372</v>
      </c>
      <c r="C6" s="118"/>
      <c r="D6" s="118"/>
      <c r="E6" s="118"/>
      <c r="F6" s="118"/>
      <c r="G6" s="131"/>
      <c r="H6" s="28"/>
    </row>
    <row r="7" spans="1:14">
      <c r="A7" s="28"/>
      <c r="B7" s="117"/>
      <c r="C7" s="102"/>
      <c r="D7" s="117"/>
      <c r="E7" s="117"/>
      <c r="F7" s="102"/>
      <c r="G7" s="28"/>
    </row>
    <row r="8" spans="1:14" s="14" customFormat="1" ht="63" customHeight="1">
      <c r="A8" s="120" t="s">
        <v>113</v>
      </c>
      <c r="B8" s="60" t="s">
        <v>153</v>
      </c>
      <c r="C8" s="60" t="s">
        <v>154</v>
      </c>
      <c r="D8" s="13" t="s">
        <v>155</v>
      </c>
      <c r="E8" s="13" t="s">
        <v>156</v>
      </c>
      <c r="F8" s="59" t="s">
        <v>339</v>
      </c>
      <c r="G8" s="59" t="s">
        <v>338</v>
      </c>
      <c r="H8" s="122" t="s">
        <v>159</v>
      </c>
    </row>
    <row r="9" spans="1:14" s="14" customFormat="1" ht="18" customHeight="1">
      <c r="A9" s="73">
        <v>1</v>
      </c>
      <c r="B9" s="13">
        <v>2</v>
      </c>
      <c r="C9" s="13">
        <v>3</v>
      </c>
      <c r="D9" s="13">
        <v>4</v>
      </c>
      <c r="E9" s="13">
        <v>5</v>
      </c>
      <c r="F9" s="13">
        <v>6</v>
      </c>
      <c r="G9" s="73">
        <v>7</v>
      </c>
      <c r="H9" s="73">
        <v>8</v>
      </c>
    </row>
    <row r="10" spans="1:14" s="14" customFormat="1" ht="24.75" customHeight="1">
      <c r="A10" s="124">
        <v>1</v>
      </c>
      <c r="B10" s="13"/>
      <c r="C10" s="60" t="s">
        <v>157</v>
      </c>
      <c r="D10" s="13"/>
      <c r="E10" s="13"/>
      <c r="F10" s="13"/>
      <c r="G10" s="75">
        <f>E10*F10</f>
        <v>0</v>
      </c>
      <c r="H10" s="420">
        <f>G10*0.04498</f>
        <v>0</v>
      </c>
    </row>
    <row r="11" spans="1:14" s="14" customFormat="1" ht="30.75" customHeight="1">
      <c r="A11" s="73"/>
      <c r="B11" s="13"/>
      <c r="C11" s="60" t="s">
        <v>158</v>
      </c>
      <c r="D11" s="13"/>
      <c r="E11" s="13"/>
      <c r="F11" s="13"/>
      <c r="G11" s="75">
        <f>E11*F11</f>
        <v>0</v>
      </c>
      <c r="H11" s="420">
        <f>G11*0.04498</f>
        <v>0</v>
      </c>
    </row>
    <row r="12" spans="1:14" ht="21.75" customHeight="1">
      <c r="A12" s="132">
        <v>2</v>
      </c>
      <c r="B12" s="70"/>
      <c r="C12" s="60" t="s">
        <v>157</v>
      </c>
      <c r="D12" s="23"/>
      <c r="E12" s="23"/>
      <c r="F12" s="71"/>
      <c r="G12" s="75">
        <f>E12*F12</f>
        <v>0</v>
      </c>
      <c r="H12" s="420">
        <f>G12*0.04498</f>
        <v>0</v>
      </c>
    </row>
    <row r="13" spans="1:14" ht="28.5" customHeight="1">
      <c r="A13" s="67"/>
      <c r="B13" s="70"/>
      <c r="C13" s="60" t="s">
        <v>158</v>
      </c>
      <c r="D13" s="23"/>
      <c r="E13" s="23"/>
      <c r="F13" s="71"/>
      <c r="G13" s="75">
        <f>E13*F13</f>
        <v>0</v>
      </c>
      <c r="H13" s="420">
        <f>G13*0.04498</f>
        <v>0</v>
      </c>
    </row>
    <row r="14" spans="1:14" ht="33.75" customHeight="1">
      <c r="A14" s="132"/>
      <c r="B14" s="125" t="s">
        <v>112</v>
      </c>
      <c r="C14" s="126" t="s">
        <v>1</v>
      </c>
      <c r="D14" s="126" t="s">
        <v>1</v>
      </c>
      <c r="E14" s="126" t="s">
        <v>1</v>
      </c>
      <c r="F14" s="126" t="s">
        <v>1</v>
      </c>
      <c r="G14" s="133">
        <f>SUM(G10:G13)</f>
        <v>0</v>
      </c>
      <c r="H14" s="133">
        <f>SUM(H10:H13)</f>
        <v>0</v>
      </c>
    </row>
  </sheetData>
  <customSheetViews>
    <customSheetView guid="{D9EA75C0-4948-47E2-929C-5FF812E82023}" showRuler="0">
      <selection activeCell="B5" sqref="B5"/>
      <pageMargins left="0.75" right="0.75" top="1" bottom="1" header="0.5" footer="0.5"/>
      <pageSetup paperSize="9" orientation="portrait" r:id="rId1"/>
      <headerFooter alignWithMargins="0"/>
    </customSheetView>
    <customSheetView guid="{EE5C0AFB-B96A-4C3C-885D-9A248AEB532B}" showPageBreaks="1" showRuler="0">
      <selection activeCell="G9" sqref="G9"/>
      <pageMargins left="0.75" right="0.75" top="1" bottom="1" header="0.5" footer="0.5"/>
      <pageSetup paperSize="9" orientation="portrait" r:id="rId2"/>
      <headerFooter alignWithMargins="0"/>
    </customSheetView>
  </customSheetViews>
  <mergeCells count="4">
    <mergeCell ref="B3:C3"/>
    <mergeCell ref="F1:G1"/>
    <mergeCell ref="F2:G2"/>
    <mergeCell ref="H2:J2"/>
  </mergeCells>
  <phoneticPr fontId="2" type="noConversion"/>
  <pageMargins left="0.46" right="0.23" top="0.61" bottom="1" header="0.28999999999999998" footer="0.5"/>
  <pageSetup paperSize="9" scale="75" orientation="portrait"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21"/>
  <sheetViews>
    <sheetView workbookViewId="0">
      <selection activeCell="M13" sqref="M13"/>
    </sheetView>
  </sheetViews>
  <sheetFormatPr defaultRowHeight="13.5"/>
  <cols>
    <col min="1" max="1" width="4.28515625" style="4" customWidth="1"/>
    <col min="2" max="2" width="17" style="95" customWidth="1"/>
    <col min="3" max="3" width="10.7109375" style="87" bestFit="1" customWidth="1"/>
    <col min="4" max="4" width="10.7109375" style="95" bestFit="1" customWidth="1"/>
    <col min="5" max="5" width="11.140625" style="95" bestFit="1" customWidth="1"/>
    <col min="6" max="7" width="11.85546875" style="87" customWidth="1"/>
    <col min="8" max="8" width="9.42578125" style="87" bestFit="1" customWidth="1"/>
    <col min="9" max="9" width="12.85546875" style="87" customWidth="1"/>
    <col min="10" max="10" width="11.7109375" style="87" bestFit="1" customWidth="1"/>
    <col min="11" max="11" width="8.85546875" style="4" bestFit="1" customWidth="1"/>
    <col min="12" max="12" width="9.85546875" style="4" customWidth="1"/>
    <col min="13" max="13" width="12" style="5" bestFit="1" customWidth="1"/>
    <col min="14" max="16384" width="9.140625" style="5"/>
  </cols>
  <sheetData>
    <row r="1" spans="1:14" s="29" customFormat="1">
      <c r="A1" s="254"/>
      <c r="B1" s="3"/>
      <c r="C1" s="3"/>
      <c r="D1" s="117"/>
      <c r="E1" s="117"/>
      <c r="F1" s="3"/>
      <c r="G1" s="3"/>
      <c r="H1" s="674"/>
      <c r="I1" s="674"/>
      <c r="J1" s="28"/>
      <c r="K1" s="28"/>
      <c r="L1" s="130" t="s">
        <v>152</v>
      </c>
      <c r="M1" s="3"/>
      <c r="N1" s="28"/>
    </row>
    <row r="2" spans="1:14" s="29" customFormat="1" ht="12.75" customHeight="1">
      <c r="A2" s="254"/>
      <c r="B2" s="3"/>
      <c r="C2" s="3"/>
      <c r="D2" s="117"/>
      <c r="E2" s="117"/>
      <c r="F2" s="3"/>
      <c r="G2" s="3"/>
      <c r="H2" s="674"/>
      <c r="I2" s="674"/>
      <c r="J2" s="28"/>
      <c r="K2" s="674" t="s">
        <v>27</v>
      </c>
      <c r="L2" s="674"/>
      <c r="M2" s="674"/>
      <c r="N2" s="28"/>
    </row>
    <row r="3" spans="1:14" s="29" customFormat="1" ht="14.25" customHeight="1" thickBot="1">
      <c r="B3" s="697" t="s">
        <v>28</v>
      </c>
      <c r="C3" s="697"/>
      <c r="D3" s="7"/>
      <c r="E3" s="7"/>
      <c r="F3" s="259"/>
      <c r="G3" s="259"/>
    </row>
    <row r="4" spans="1:14" s="29" customFormat="1" ht="23.25" customHeight="1">
      <c r="A4" s="28"/>
      <c r="B4" s="118" t="s">
        <v>77</v>
      </c>
      <c r="C4" s="118"/>
      <c r="D4" s="118"/>
      <c r="E4" s="118"/>
      <c r="F4" s="118"/>
      <c r="G4" s="118"/>
      <c r="H4" s="131"/>
      <c r="I4" s="131"/>
      <c r="J4" s="131"/>
    </row>
    <row r="5" spans="1:14" s="29" customFormat="1" ht="27">
      <c r="A5" s="28"/>
      <c r="B5" s="118" t="s">
        <v>373</v>
      </c>
      <c r="C5" s="118"/>
      <c r="D5" s="118"/>
      <c r="E5" s="118"/>
      <c r="F5" s="118"/>
      <c r="G5" s="118"/>
      <c r="H5" s="131"/>
      <c r="I5" s="131"/>
      <c r="J5" s="131"/>
    </row>
    <row r="6" spans="1:14" s="29" customFormat="1">
      <c r="A6" s="28"/>
      <c r="B6" s="118"/>
      <c r="C6" s="118"/>
      <c r="D6" s="118"/>
      <c r="E6" s="118"/>
      <c r="F6" s="118"/>
      <c r="G6" s="118"/>
      <c r="H6" s="118"/>
      <c r="I6" s="118"/>
      <c r="J6" s="118"/>
      <c r="K6" s="28"/>
      <c r="L6" s="28"/>
    </row>
    <row r="7" spans="1:14" s="14" customFormat="1" ht="89.25">
      <c r="A7" s="120" t="s">
        <v>113</v>
      </c>
      <c r="B7" s="60" t="s">
        <v>153</v>
      </c>
      <c r="C7" s="60" t="s">
        <v>160</v>
      </c>
      <c r="D7" s="13" t="s">
        <v>161</v>
      </c>
      <c r="E7" s="13" t="s">
        <v>156</v>
      </c>
      <c r="F7" s="13" t="s">
        <v>162</v>
      </c>
      <c r="G7" s="59" t="s">
        <v>163</v>
      </c>
      <c r="H7" s="13" t="s">
        <v>164</v>
      </c>
      <c r="I7" s="13" t="s">
        <v>165</v>
      </c>
      <c r="J7" s="13" t="s">
        <v>166</v>
      </c>
      <c r="K7" s="59" t="s">
        <v>167</v>
      </c>
      <c r="L7" s="59" t="s">
        <v>168</v>
      </c>
      <c r="M7" s="122" t="s">
        <v>169</v>
      </c>
    </row>
    <row r="8" spans="1:14" s="14" customFormat="1" ht="18" customHeight="1">
      <c r="A8" s="73">
        <v>1</v>
      </c>
      <c r="B8" s="13">
        <v>2</v>
      </c>
      <c r="C8" s="13">
        <v>3</v>
      </c>
      <c r="D8" s="73">
        <v>4</v>
      </c>
      <c r="E8" s="13">
        <v>5</v>
      </c>
      <c r="F8" s="13">
        <v>6</v>
      </c>
      <c r="G8" s="73">
        <v>7</v>
      </c>
      <c r="H8" s="13">
        <v>8</v>
      </c>
      <c r="I8" s="13">
        <v>9</v>
      </c>
      <c r="J8" s="73">
        <v>10</v>
      </c>
      <c r="K8" s="13">
        <v>11</v>
      </c>
      <c r="L8" s="13">
        <v>12</v>
      </c>
      <c r="M8" s="73">
        <v>13</v>
      </c>
    </row>
    <row r="9" spans="1:14" s="14" customFormat="1" ht="18" customHeight="1">
      <c r="A9" s="135">
        <v>1</v>
      </c>
      <c r="B9" s="23"/>
      <c r="C9" s="136" t="s">
        <v>157</v>
      </c>
      <c r="D9" s="23"/>
      <c r="E9" s="23"/>
      <c r="F9" s="23"/>
      <c r="G9" s="123">
        <f t="shared" ref="G9:G14" si="0">E9*F9</f>
        <v>0</v>
      </c>
      <c r="H9" s="137">
        <v>147</v>
      </c>
      <c r="I9" s="23" t="s">
        <v>1</v>
      </c>
      <c r="J9" s="23" t="s">
        <v>1</v>
      </c>
      <c r="K9" s="137">
        <f>G9*H9</f>
        <v>0</v>
      </c>
      <c r="L9" s="421">
        <v>0.13900000000000001</v>
      </c>
      <c r="M9" s="422">
        <f t="shared" ref="M9:M14" si="1">K9*L9</f>
        <v>0</v>
      </c>
    </row>
    <row r="10" spans="1:14" ht="27">
      <c r="A10" s="135"/>
      <c r="B10" s="70"/>
      <c r="C10" s="136" t="s">
        <v>170</v>
      </c>
      <c r="D10" s="23"/>
      <c r="E10" s="23"/>
      <c r="F10" s="23"/>
      <c r="G10" s="123">
        <f t="shared" si="0"/>
        <v>0</v>
      </c>
      <c r="H10" s="137">
        <v>147</v>
      </c>
      <c r="I10" s="137" t="s">
        <v>1</v>
      </c>
      <c r="J10" s="23" t="s">
        <v>1</v>
      </c>
      <c r="K10" s="137">
        <f>G10*H10</f>
        <v>0</v>
      </c>
      <c r="L10" s="421">
        <v>0.13900000000000001</v>
      </c>
      <c r="M10" s="422">
        <f t="shared" si="1"/>
        <v>0</v>
      </c>
    </row>
    <row r="11" spans="1:14" ht="18" customHeight="1">
      <c r="A11" s="135">
        <v>2</v>
      </c>
      <c r="B11" s="70"/>
      <c r="C11" s="136" t="s">
        <v>157</v>
      </c>
      <c r="D11" s="23"/>
      <c r="E11" s="23"/>
      <c r="F11" s="23"/>
      <c r="G11" s="123">
        <f t="shared" si="0"/>
        <v>0</v>
      </c>
      <c r="H11" s="23" t="s">
        <v>1</v>
      </c>
      <c r="I11" s="137">
        <v>139</v>
      </c>
      <c r="J11" s="23" t="s">
        <v>1</v>
      </c>
      <c r="K11" s="137">
        <f>G11*I11</f>
        <v>0</v>
      </c>
      <c r="L11" s="421">
        <v>0.13900000000000001</v>
      </c>
      <c r="M11" s="422">
        <f t="shared" si="1"/>
        <v>0</v>
      </c>
    </row>
    <row r="12" spans="1:14" ht="27">
      <c r="A12" s="135"/>
      <c r="B12" s="70"/>
      <c r="C12" s="136" t="s">
        <v>170</v>
      </c>
      <c r="D12" s="23"/>
      <c r="E12" s="23"/>
      <c r="F12" s="23"/>
      <c r="G12" s="123">
        <f t="shared" si="0"/>
        <v>0</v>
      </c>
      <c r="H12" s="23" t="s">
        <v>1</v>
      </c>
      <c r="I12" s="137">
        <v>139</v>
      </c>
      <c r="J12" s="23" t="s">
        <v>1</v>
      </c>
      <c r="K12" s="137">
        <f>G12*I12</f>
        <v>0</v>
      </c>
      <c r="L12" s="421">
        <v>0.13900000000000001</v>
      </c>
      <c r="M12" s="422">
        <f t="shared" si="1"/>
        <v>0</v>
      </c>
    </row>
    <row r="13" spans="1:14" s="14" customFormat="1" ht="18" customHeight="1">
      <c r="A13" s="135">
        <v>3</v>
      </c>
      <c r="B13" s="23"/>
      <c r="C13" s="136" t="s">
        <v>157</v>
      </c>
      <c r="D13" s="23"/>
      <c r="E13" s="23"/>
      <c r="F13" s="23"/>
      <c r="G13" s="123">
        <f t="shared" si="0"/>
        <v>0</v>
      </c>
      <c r="H13" s="23" t="s">
        <v>1</v>
      </c>
      <c r="I13" s="23" t="s">
        <v>1</v>
      </c>
      <c r="J13" s="123">
        <v>110</v>
      </c>
      <c r="K13" s="137">
        <f>G13*J13</f>
        <v>0</v>
      </c>
      <c r="L13" s="421">
        <v>0.13900000000000001</v>
      </c>
      <c r="M13" s="422">
        <f t="shared" si="1"/>
        <v>0</v>
      </c>
    </row>
    <row r="14" spans="1:14" ht="27">
      <c r="A14" s="135"/>
      <c r="B14" s="70"/>
      <c r="C14" s="136" t="s">
        <v>170</v>
      </c>
      <c r="D14" s="23"/>
      <c r="E14" s="23"/>
      <c r="F14" s="23"/>
      <c r="G14" s="123">
        <f t="shared" si="0"/>
        <v>0</v>
      </c>
      <c r="H14" s="137" t="s">
        <v>1</v>
      </c>
      <c r="I14" s="137" t="s">
        <v>1</v>
      </c>
      <c r="J14" s="137">
        <v>110</v>
      </c>
      <c r="K14" s="137">
        <f>G14*J14</f>
        <v>0</v>
      </c>
      <c r="L14" s="421">
        <v>0.13900000000000001</v>
      </c>
      <c r="M14" s="422">
        <f t="shared" si="1"/>
        <v>0</v>
      </c>
    </row>
    <row r="15" spans="1:14" ht="22.7" customHeight="1">
      <c r="A15" s="138"/>
      <c r="B15" s="19" t="s">
        <v>112</v>
      </c>
      <c r="C15" s="126" t="s">
        <v>1</v>
      </c>
      <c r="D15" s="126" t="s">
        <v>1</v>
      </c>
      <c r="E15" s="126" t="s">
        <v>1</v>
      </c>
      <c r="F15" s="126" t="s">
        <v>1</v>
      </c>
      <c r="G15" s="126" t="s">
        <v>1</v>
      </c>
      <c r="H15" s="126" t="s">
        <v>1</v>
      </c>
      <c r="I15" s="126" t="s">
        <v>1</v>
      </c>
      <c r="J15" s="126" t="s">
        <v>1</v>
      </c>
      <c r="K15" s="126" t="s">
        <v>1</v>
      </c>
      <c r="L15" s="126" t="s">
        <v>1</v>
      </c>
      <c r="M15" s="133">
        <f>SUM(M9:M14)</f>
        <v>0</v>
      </c>
    </row>
    <row r="16" spans="1:14" ht="27" customHeight="1">
      <c r="A16" s="139"/>
      <c r="B16" s="134"/>
      <c r="C16" s="140"/>
      <c r="D16" s="140"/>
      <c r="E16" s="140"/>
      <c r="F16" s="140"/>
      <c r="G16" s="140"/>
      <c r="H16" s="140"/>
      <c r="I16" s="140"/>
      <c r="J16" s="141"/>
      <c r="K16" s="141"/>
      <c r="L16" s="141"/>
      <c r="M16" s="142"/>
    </row>
    <row r="17" spans="1:14" ht="10.5" customHeight="1">
      <c r="A17" s="139"/>
      <c r="C17" s="134"/>
      <c r="D17" s="134"/>
      <c r="E17" s="134"/>
      <c r="F17" s="134"/>
      <c r="G17" s="134"/>
      <c r="H17" s="134"/>
      <c r="I17" s="134" t="s">
        <v>0</v>
      </c>
      <c r="J17" s="134"/>
      <c r="K17" s="134"/>
      <c r="L17" s="134"/>
      <c r="M17" s="143"/>
    </row>
    <row r="18" spans="1:14" ht="22.7" customHeight="1">
      <c r="A18" s="28"/>
      <c r="B18" s="144" t="s">
        <v>172</v>
      </c>
      <c r="C18" s="118"/>
      <c r="D18" s="119" t="s">
        <v>0</v>
      </c>
      <c r="E18" s="119"/>
      <c r="F18" s="118"/>
      <c r="G18" s="118"/>
      <c r="H18" s="118"/>
      <c r="I18" s="118"/>
      <c r="J18" s="118"/>
      <c r="K18" s="131"/>
      <c r="L18" s="131"/>
      <c r="M18" s="131"/>
    </row>
    <row r="19" spans="1:14" ht="28.5" customHeight="1">
      <c r="A19" s="28"/>
      <c r="B19" s="134" t="s">
        <v>177</v>
      </c>
      <c r="C19" s="118"/>
      <c r="D19" s="119"/>
      <c r="E19" s="119"/>
      <c r="F19" s="118"/>
      <c r="G19" s="118"/>
      <c r="H19" s="118"/>
      <c r="I19" s="118"/>
      <c r="J19" s="118"/>
      <c r="K19" s="131"/>
      <c r="L19" s="131"/>
      <c r="M19" s="131"/>
      <c r="N19" s="5" t="s">
        <v>0</v>
      </c>
    </row>
    <row r="20" spans="1:14">
      <c r="A20" s="28"/>
      <c r="B20" s="134" t="s">
        <v>171</v>
      </c>
      <c r="C20" s="118"/>
      <c r="D20" s="119"/>
      <c r="E20" s="119"/>
      <c r="F20" s="118"/>
      <c r="G20" s="118"/>
      <c r="H20" s="118"/>
      <c r="I20" s="118"/>
      <c r="J20" s="118"/>
      <c r="K20" s="131" t="s">
        <v>0</v>
      </c>
      <c r="L20" s="131"/>
      <c r="M20" s="131"/>
    </row>
    <row r="21" spans="1:14">
      <c r="B21" s="129"/>
      <c r="C21" s="89"/>
      <c r="D21" s="129"/>
      <c r="E21" s="129"/>
      <c r="F21" s="89"/>
    </row>
  </sheetData>
  <customSheetViews>
    <customSheetView guid="{D9EA75C0-4948-47E2-929C-5FF812E82023}" showRuler="0">
      <selection activeCell="E12" sqref="E12"/>
      <pageMargins left="0.19" right="0.17" top="0.42" bottom="0.53" header="0.2" footer="0.28000000000000003"/>
      <pageSetup paperSize="9" orientation="landscape" r:id="rId1"/>
      <headerFooter alignWithMargins="0"/>
    </customSheetView>
    <customSheetView guid="{EE5C0AFB-B96A-4C3C-885D-9A248AEB532B}" showPageBreaks="1" showRuler="0" topLeftCell="B8">
      <selection activeCell="G17" sqref="G17"/>
      <pageMargins left="0.19" right="0.17" top="0.42" bottom="0.53" header="0.2" footer="0.28000000000000003"/>
      <pageSetup paperSize="9" orientation="landscape" r:id="rId2"/>
      <headerFooter alignWithMargins="0"/>
    </customSheetView>
  </customSheetViews>
  <mergeCells count="4">
    <mergeCell ref="B3:C3"/>
    <mergeCell ref="H1:I1"/>
    <mergeCell ref="H2:I2"/>
    <mergeCell ref="K2:M2"/>
  </mergeCells>
  <phoneticPr fontId="2" type="noConversion"/>
  <pageMargins left="0.19" right="0.17" top="0.42" bottom="0.53" header="0.2" footer="0.28000000000000003"/>
  <pageSetup paperSize="9" orientation="landscape"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tint="0.59999389629810485"/>
  </sheetPr>
  <dimension ref="A2:W73"/>
  <sheetViews>
    <sheetView topLeftCell="A13" zoomScaleNormal="100" workbookViewId="0">
      <selection activeCell="C28" sqref="C28"/>
    </sheetView>
  </sheetViews>
  <sheetFormatPr defaultRowHeight="12.75"/>
  <cols>
    <col min="2" max="2" width="43.140625" customWidth="1"/>
    <col min="3" max="5" width="15.42578125" customWidth="1"/>
    <col min="6" max="6" width="16" customWidth="1"/>
    <col min="7" max="7" width="15.85546875" customWidth="1"/>
    <col min="8" max="8" width="11.7109375" customWidth="1"/>
    <col min="9" max="9" width="12.7109375" customWidth="1"/>
    <col min="10" max="10" width="23" customWidth="1"/>
    <col min="11" max="14" width="15.42578125" customWidth="1"/>
    <col min="15" max="15" width="12.7109375" customWidth="1"/>
    <col min="16" max="17" width="12" customWidth="1"/>
    <col min="18" max="18" width="17.7109375" customWidth="1"/>
    <col min="19" max="20" width="15" customWidth="1"/>
    <col min="21" max="21" width="15" style="602" customWidth="1"/>
    <col min="22" max="22" width="20.28515625" customWidth="1"/>
    <col min="23" max="23" width="43" customWidth="1"/>
    <col min="258" max="258" width="43.140625" customWidth="1"/>
    <col min="259" max="261" width="15.42578125" customWidth="1"/>
    <col min="262" max="262" width="16" customWidth="1"/>
    <col min="263" max="263" width="15.85546875" customWidth="1"/>
    <col min="264" max="264" width="11.7109375" customWidth="1"/>
    <col min="265" max="265" width="12.7109375" customWidth="1"/>
    <col min="266" max="266" width="23" customWidth="1"/>
    <col min="267" max="270" width="15.42578125" customWidth="1"/>
    <col min="271" max="271" width="12.7109375" customWidth="1"/>
    <col min="272" max="273" width="12" customWidth="1"/>
    <col min="274" max="274" width="17.7109375" customWidth="1"/>
    <col min="275" max="277" width="15" customWidth="1"/>
    <col min="278" max="278" width="20.28515625" customWidth="1"/>
    <col min="279" max="279" width="43" customWidth="1"/>
    <col min="514" max="514" width="43.140625" customWidth="1"/>
    <col min="515" max="517" width="15.42578125" customWidth="1"/>
    <col min="518" max="518" width="16" customWidth="1"/>
    <col min="519" max="519" width="15.85546875" customWidth="1"/>
    <col min="520" max="520" width="11.7109375" customWidth="1"/>
    <col min="521" max="521" width="12.7109375" customWidth="1"/>
    <col min="522" max="522" width="23" customWidth="1"/>
    <col min="523" max="526" width="15.42578125" customWidth="1"/>
    <col min="527" max="527" width="12.7109375" customWidth="1"/>
    <col min="528" max="529" width="12" customWidth="1"/>
    <col min="530" max="530" width="17.7109375" customWidth="1"/>
    <col min="531" max="533" width="15" customWidth="1"/>
    <col min="534" max="534" width="20.28515625" customWidth="1"/>
    <col min="535" max="535" width="43" customWidth="1"/>
    <col min="770" max="770" width="43.140625" customWidth="1"/>
    <col min="771" max="773" width="15.42578125" customWidth="1"/>
    <col min="774" max="774" width="16" customWidth="1"/>
    <col min="775" max="775" width="15.85546875" customWidth="1"/>
    <col min="776" max="776" width="11.7109375" customWidth="1"/>
    <col min="777" max="777" width="12.7109375" customWidth="1"/>
    <col min="778" max="778" width="23" customWidth="1"/>
    <col min="779" max="782" width="15.42578125" customWidth="1"/>
    <col min="783" max="783" width="12.7109375" customWidth="1"/>
    <col min="784" max="785" width="12" customWidth="1"/>
    <col min="786" max="786" width="17.7109375" customWidth="1"/>
    <col min="787" max="789" width="15" customWidth="1"/>
    <col min="790" max="790" width="20.28515625" customWidth="1"/>
    <col min="791" max="791" width="43" customWidth="1"/>
    <col min="1026" max="1026" width="43.140625" customWidth="1"/>
    <col min="1027" max="1029" width="15.42578125" customWidth="1"/>
    <col min="1030" max="1030" width="16" customWidth="1"/>
    <col min="1031" max="1031" width="15.85546875" customWidth="1"/>
    <col min="1032" max="1032" width="11.7109375" customWidth="1"/>
    <col min="1033" max="1033" width="12.7109375" customWidth="1"/>
    <col min="1034" max="1034" width="23" customWidth="1"/>
    <col min="1035" max="1038" width="15.42578125" customWidth="1"/>
    <col min="1039" max="1039" width="12.7109375" customWidth="1"/>
    <col min="1040" max="1041" width="12" customWidth="1"/>
    <col min="1042" max="1042" width="17.7109375" customWidth="1"/>
    <col min="1043" max="1045" width="15" customWidth="1"/>
    <col min="1046" max="1046" width="20.28515625" customWidth="1"/>
    <col min="1047" max="1047" width="43" customWidth="1"/>
    <col min="1282" max="1282" width="43.140625" customWidth="1"/>
    <col min="1283" max="1285" width="15.42578125" customWidth="1"/>
    <col min="1286" max="1286" width="16" customWidth="1"/>
    <col min="1287" max="1287" width="15.85546875" customWidth="1"/>
    <col min="1288" max="1288" width="11.7109375" customWidth="1"/>
    <col min="1289" max="1289" width="12.7109375" customWidth="1"/>
    <col min="1290" max="1290" width="23" customWidth="1"/>
    <col min="1291" max="1294" width="15.42578125" customWidth="1"/>
    <col min="1295" max="1295" width="12.7109375" customWidth="1"/>
    <col min="1296" max="1297" width="12" customWidth="1"/>
    <col min="1298" max="1298" width="17.7109375" customWidth="1"/>
    <col min="1299" max="1301" width="15" customWidth="1"/>
    <col min="1302" max="1302" width="20.28515625" customWidth="1"/>
    <col min="1303" max="1303" width="43" customWidth="1"/>
    <col min="1538" max="1538" width="43.140625" customWidth="1"/>
    <col min="1539" max="1541" width="15.42578125" customWidth="1"/>
    <col min="1542" max="1542" width="16" customWidth="1"/>
    <col min="1543" max="1543" width="15.85546875" customWidth="1"/>
    <col min="1544" max="1544" width="11.7109375" customWidth="1"/>
    <col min="1545" max="1545" width="12.7109375" customWidth="1"/>
    <col min="1546" max="1546" width="23" customWidth="1"/>
    <col min="1547" max="1550" width="15.42578125" customWidth="1"/>
    <col min="1551" max="1551" width="12.7109375" customWidth="1"/>
    <col min="1552" max="1553" width="12" customWidth="1"/>
    <col min="1554" max="1554" width="17.7109375" customWidth="1"/>
    <col min="1555" max="1557" width="15" customWidth="1"/>
    <col min="1558" max="1558" width="20.28515625" customWidth="1"/>
    <col min="1559" max="1559" width="43" customWidth="1"/>
    <col min="1794" max="1794" width="43.140625" customWidth="1"/>
    <col min="1795" max="1797" width="15.42578125" customWidth="1"/>
    <col min="1798" max="1798" width="16" customWidth="1"/>
    <col min="1799" max="1799" width="15.85546875" customWidth="1"/>
    <col min="1800" max="1800" width="11.7109375" customWidth="1"/>
    <col min="1801" max="1801" width="12.7109375" customWidth="1"/>
    <col min="1802" max="1802" width="23" customWidth="1"/>
    <col min="1803" max="1806" width="15.42578125" customWidth="1"/>
    <col min="1807" max="1807" width="12.7109375" customWidth="1"/>
    <col min="1808" max="1809" width="12" customWidth="1"/>
    <col min="1810" max="1810" width="17.7109375" customWidth="1"/>
    <col min="1811" max="1813" width="15" customWidth="1"/>
    <col min="1814" max="1814" width="20.28515625" customWidth="1"/>
    <col min="1815" max="1815" width="43" customWidth="1"/>
    <col min="2050" max="2050" width="43.140625" customWidth="1"/>
    <col min="2051" max="2053" width="15.42578125" customWidth="1"/>
    <col min="2054" max="2054" width="16" customWidth="1"/>
    <col min="2055" max="2055" width="15.85546875" customWidth="1"/>
    <col min="2056" max="2056" width="11.7109375" customWidth="1"/>
    <col min="2057" max="2057" width="12.7109375" customWidth="1"/>
    <col min="2058" max="2058" width="23" customWidth="1"/>
    <col min="2059" max="2062" width="15.42578125" customWidth="1"/>
    <col min="2063" max="2063" width="12.7109375" customWidth="1"/>
    <col min="2064" max="2065" width="12" customWidth="1"/>
    <col min="2066" max="2066" width="17.7109375" customWidth="1"/>
    <col min="2067" max="2069" width="15" customWidth="1"/>
    <col min="2070" max="2070" width="20.28515625" customWidth="1"/>
    <col min="2071" max="2071" width="43" customWidth="1"/>
    <col min="2306" max="2306" width="43.140625" customWidth="1"/>
    <col min="2307" max="2309" width="15.42578125" customWidth="1"/>
    <col min="2310" max="2310" width="16" customWidth="1"/>
    <col min="2311" max="2311" width="15.85546875" customWidth="1"/>
    <col min="2312" max="2312" width="11.7109375" customWidth="1"/>
    <col min="2313" max="2313" width="12.7109375" customWidth="1"/>
    <col min="2314" max="2314" width="23" customWidth="1"/>
    <col min="2315" max="2318" width="15.42578125" customWidth="1"/>
    <col min="2319" max="2319" width="12.7109375" customWidth="1"/>
    <col min="2320" max="2321" width="12" customWidth="1"/>
    <col min="2322" max="2322" width="17.7109375" customWidth="1"/>
    <col min="2323" max="2325" width="15" customWidth="1"/>
    <col min="2326" max="2326" width="20.28515625" customWidth="1"/>
    <col min="2327" max="2327" width="43" customWidth="1"/>
    <col min="2562" max="2562" width="43.140625" customWidth="1"/>
    <col min="2563" max="2565" width="15.42578125" customWidth="1"/>
    <col min="2566" max="2566" width="16" customWidth="1"/>
    <col min="2567" max="2567" width="15.85546875" customWidth="1"/>
    <col min="2568" max="2568" width="11.7109375" customWidth="1"/>
    <col min="2569" max="2569" width="12.7109375" customWidth="1"/>
    <col min="2570" max="2570" width="23" customWidth="1"/>
    <col min="2571" max="2574" width="15.42578125" customWidth="1"/>
    <col min="2575" max="2575" width="12.7109375" customWidth="1"/>
    <col min="2576" max="2577" width="12" customWidth="1"/>
    <col min="2578" max="2578" width="17.7109375" customWidth="1"/>
    <col min="2579" max="2581" width="15" customWidth="1"/>
    <col min="2582" max="2582" width="20.28515625" customWidth="1"/>
    <col min="2583" max="2583" width="43" customWidth="1"/>
    <col min="2818" max="2818" width="43.140625" customWidth="1"/>
    <col min="2819" max="2821" width="15.42578125" customWidth="1"/>
    <col min="2822" max="2822" width="16" customWidth="1"/>
    <col min="2823" max="2823" width="15.85546875" customWidth="1"/>
    <col min="2824" max="2824" width="11.7109375" customWidth="1"/>
    <col min="2825" max="2825" width="12.7109375" customWidth="1"/>
    <col min="2826" max="2826" width="23" customWidth="1"/>
    <col min="2827" max="2830" width="15.42578125" customWidth="1"/>
    <col min="2831" max="2831" width="12.7109375" customWidth="1"/>
    <col min="2832" max="2833" width="12" customWidth="1"/>
    <col min="2834" max="2834" width="17.7109375" customWidth="1"/>
    <col min="2835" max="2837" width="15" customWidth="1"/>
    <col min="2838" max="2838" width="20.28515625" customWidth="1"/>
    <col min="2839" max="2839" width="43" customWidth="1"/>
    <col min="3074" max="3074" width="43.140625" customWidth="1"/>
    <col min="3075" max="3077" width="15.42578125" customWidth="1"/>
    <col min="3078" max="3078" width="16" customWidth="1"/>
    <col min="3079" max="3079" width="15.85546875" customWidth="1"/>
    <col min="3080" max="3080" width="11.7109375" customWidth="1"/>
    <col min="3081" max="3081" width="12.7109375" customWidth="1"/>
    <col min="3082" max="3082" width="23" customWidth="1"/>
    <col min="3083" max="3086" width="15.42578125" customWidth="1"/>
    <col min="3087" max="3087" width="12.7109375" customWidth="1"/>
    <col min="3088" max="3089" width="12" customWidth="1"/>
    <col min="3090" max="3090" width="17.7109375" customWidth="1"/>
    <col min="3091" max="3093" width="15" customWidth="1"/>
    <col min="3094" max="3094" width="20.28515625" customWidth="1"/>
    <col min="3095" max="3095" width="43" customWidth="1"/>
    <col min="3330" max="3330" width="43.140625" customWidth="1"/>
    <col min="3331" max="3333" width="15.42578125" customWidth="1"/>
    <col min="3334" max="3334" width="16" customWidth="1"/>
    <col min="3335" max="3335" width="15.85546875" customWidth="1"/>
    <col min="3336" max="3336" width="11.7109375" customWidth="1"/>
    <col min="3337" max="3337" width="12.7109375" customWidth="1"/>
    <col min="3338" max="3338" width="23" customWidth="1"/>
    <col min="3339" max="3342" width="15.42578125" customWidth="1"/>
    <col min="3343" max="3343" width="12.7109375" customWidth="1"/>
    <col min="3344" max="3345" width="12" customWidth="1"/>
    <col min="3346" max="3346" width="17.7109375" customWidth="1"/>
    <col min="3347" max="3349" width="15" customWidth="1"/>
    <col min="3350" max="3350" width="20.28515625" customWidth="1"/>
    <col min="3351" max="3351" width="43" customWidth="1"/>
    <col min="3586" max="3586" width="43.140625" customWidth="1"/>
    <col min="3587" max="3589" width="15.42578125" customWidth="1"/>
    <col min="3590" max="3590" width="16" customWidth="1"/>
    <col min="3591" max="3591" width="15.85546875" customWidth="1"/>
    <col min="3592" max="3592" width="11.7109375" customWidth="1"/>
    <col min="3593" max="3593" width="12.7109375" customWidth="1"/>
    <col min="3594" max="3594" width="23" customWidth="1"/>
    <col min="3595" max="3598" width="15.42578125" customWidth="1"/>
    <col min="3599" max="3599" width="12.7109375" customWidth="1"/>
    <col min="3600" max="3601" width="12" customWidth="1"/>
    <col min="3602" max="3602" width="17.7109375" customWidth="1"/>
    <col min="3603" max="3605" width="15" customWidth="1"/>
    <col min="3606" max="3606" width="20.28515625" customWidth="1"/>
    <col min="3607" max="3607" width="43" customWidth="1"/>
    <col min="3842" max="3842" width="43.140625" customWidth="1"/>
    <col min="3843" max="3845" width="15.42578125" customWidth="1"/>
    <col min="3846" max="3846" width="16" customWidth="1"/>
    <col min="3847" max="3847" width="15.85546875" customWidth="1"/>
    <col min="3848" max="3848" width="11.7109375" customWidth="1"/>
    <col min="3849" max="3849" width="12.7109375" customWidth="1"/>
    <col min="3850" max="3850" width="23" customWidth="1"/>
    <col min="3851" max="3854" width="15.42578125" customWidth="1"/>
    <col min="3855" max="3855" width="12.7109375" customWidth="1"/>
    <col min="3856" max="3857" width="12" customWidth="1"/>
    <col min="3858" max="3858" width="17.7109375" customWidth="1"/>
    <col min="3859" max="3861" width="15" customWidth="1"/>
    <col min="3862" max="3862" width="20.28515625" customWidth="1"/>
    <col min="3863" max="3863" width="43" customWidth="1"/>
    <col min="4098" max="4098" width="43.140625" customWidth="1"/>
    <col min="4099" max="4101" width="15.42578125" customWidth="1"/>
    <col min="4102" max="4102" width="16" customWidth="1"/>
    <col min="4103" max="4103" width="15.85546875" customWidth="1"/>
    <col min="4104" max="4104" width="11.7109375" customWidth="1"/>
    <col min="4105" max="4105" width="12.7109375" customWidth="1"/>
    <col min="4106" max="4106" width="23" customWidth="1"/>
    <col min="4107" max="4110" width="15.42578125" customWidth="1"/>
    <col min="4111" max="4111" width="12.7109375" customWidth="1"/>
    <col min="4112" max="4113" width="12" customWidth="1"/>
    <col min="4114" max="4114" width="17.7109375" customWidth="1"/>
    <col min="4115" max="4117" width="15" customWidth="1"/>
    <col min="4118" max="4118" width="20.28515625" customWidth="1"/>
    <col min="4119" max="4119" width="43" customWidth="1"/>
    <col min="4354" max="4354" width="43.140625" customWidth="1"/>
    <col min="4355" max="4357" width="15.42578125" customWidth="1"/>
    <col min="4358" max="4358" width="16" customWidth="1"/>
    <col min="4359" max="4359" width="15.85546875" customWidth="1"/>
    <col min="4360" max="4360" width="11.7109375" customWidth="1"/>
    <col min="4361" max="4361" width="12.7109375" customWidth="1"/>
    <col min="4362" max="4362" width="23" customWidth="1"/>
    <col min="4363" max="4366" width="15.42578125" customWidth="1"/>
    <col min="4367" max="4367" width="12.7109375" customWidth="1"/>
    <col min="4368" max="4369" width="12" customWidth="1"/>
    <col min="4370" max="4370" width="17.7109375" customWidth="1"/>
    <col min="4371" max="4373" width="15" customWidth="1"/>
    <col min="4374" max="4374" width="20.28515625" customWidth="1"/>
    <col min="4375" max="4375" width="43" customWidth="1"/>
    <col min="4610" max="4610" width="43.140625" customWidth="1"/>
    <col min="4611" max="4613" width="15.42578125" customWidth="1"/>
    <col min="4614" max="4614" width="16" customWidth="1"/>
    <col min="4615" max="4615" width="15.85546875" customWidth="1"/>
    <col min="4616" max="4616" width="11.7109375" customWidth="1"/>
    <col min="4617" max="4617" width="12.7109375" customWidth="1"/>
    <col min="4618" max="4618" width="23" customWidth="1"/>
    <col min="4619" max="4622" width="15.42578125" customWidth="1"/>
    <col min="4623" max="4623" width="12.7109375" customWidth="1"/>
    <col min="4624" max="4625" width="12" customWidth="1"/>
    <col min="4626" max="4626" width="17.7109375" customWidth="1"/>
    <col min="4627" max="4629" width="15" customWidth="1"/>
    <col min="4630" max="4630" width="20.28515625" customWidth="1"/>
    <col min="4631" max="4631" width="43" customWidth="1"/>
    <col min="4866" max="4866" width="43.140625" customWidth="1"/>
    <col min="4867" max="4869" width="15.42578125" customWidth="1"/>
    <col min="4870" max="4870" width="16" customWidth="1"/>
    <col min="4871" max="4871" width="15.85546875" customWidth="1"/>
    <col min="4872" max="4872" width="11.7109375" customWidth="1"/>
    <col min="4873" max="4873" width="12.7109375" customWidth="1"/>
    <col min="4874" max="4874" width="23" customWidth="1"/>
    <col min="4875" max="4878" width="15.42578125" customWidth="1"/>
    <col min="4879" max="4879" width="12.7109375" customWidth="1"/>
    <col min="4880" max="4881" width="12" customWidth="1"/>
    <col min="4882" max="4882" width="17.7109375" customWidth="1"/>
    <col min="4883" max="4885" width="15" customWidth="1"/>
    <col min="4886" max="4886" width="20.28515625" customWidth="1"/>
    <col min="4887" max="4887" width="43" customWidth="1"/>
    <col min="5122" max="5122" width="43.140625" customWidth="1"/>
    <col min="5123" max="5125" width="15.42578125" customWidth="1"/>
    <col min="5126" max="5126" width="16" customWidth="1"/>
    <col min="5127" max="5127" width="15.85546875" customWidth="1"/>
    <col min="5128" max="5128" width="11.7109375" customWidth="1"/>
    <col min="5129" max="5129" width="12.7109375" customWidth="1"/>
    <col min="5130" max="5130" width="23" customWidth="1"/>
    <col min="5131" max="5134" width="15.42578125" customWidth="1"/>
    <col min="5135" max="5135" width="12.7109375" customWidth="1"/>
    <col min="5136" max="5137" width="12" customWidth="1"/>
    <col min="5138" max="5138" width="17.7109375" customWidth="1"/>
    <col min="5139" max="5141" width="15" customWidth="1"/>
    <col min="5142" max="5142" width="20.28515625" customWidth="1"/>
    <col min="5143" max="5143" width="43" customWidth="1"/>
    <col min="5378" max="5378" width="43.140625" customWidth="1"/>
    <col min="5379" max="5381" width="15.42578125" customWidth="1"/>
    <col min="5382" max="5382" width="16" customWidth="1"/>
    <col min="5383" max="5383" width="15.85546875" customWidth="1"/>
    <col min="5384" max="5384" width="11.7109375" customWidth="1"/>
    <col min="5385" max="5385" width="12.7109375" customWidth="1"/>
    <col min="5386" max="5386" width="23" customWidth="1"/>
    <col min="5387" max="5390" width="15.42578125" customWidth="1"/>
    <col min="5391" max="5391" width="12.7109375" customWidth="1"/>
    <col min="5392" max="5393" width="12" customWidth="1"/>
    <col min="5394" max="5394" width="17.7109375" customWidth="1"/>
    <col min="5395" max="5397" width="15" customWidth="1"/>
    <col min="5398" max="5398" width="20.28515625" customWidth="1"/>
    <col min="5399" max="5399" width="43" customWidth="1"/>
    <col min="5634" max="5634" width="43.140625" customWidth="1"/>
    <col min="5635" max="5637" width="15.42578125" customWidth="1"/>
    <col min="5638" max="5638" width="16" customWidth="1"/>
    <col min="5639" max="5639" width="15.85546875" customWidth="1"/>
    <col min="5640" max="5640" width="11.7109375" customWidth="1"/>
    <col min="5641" max="5641" width="12.7109375" customWidth="1"/>
    <col min="5642" max="5642" width="23" customWidth="1"/>
    <col min="5643" max="5646" width="15.42578125" customWidth="1"/>
    <col min="5647" max="5647" width="12.7109375" customWidth="1"/>
    <col min="5648" max="5649" width="12" customWidth="1"/>
    <col min="5650" max="5650" width="17.7109375" customWidth="1"/>
    <col min="5651" max="5653" width="15" customWidth="1"/>
    <col min="5654" max="5654" width="20.28515625" customWidth="1"/>
    <col min="5655" max="5655" width="43" customWidth="1"/>
    <col min="5890" max="5890" width="43.140625" customWidth="1"/>
    <col min="5891" max="5893" width="15.42578125" customWidth="1"/>
    <col min="5894" max="5894" width="16" customWidth="1"/>
    <col min="5895" max="5895" width="15.85546875" customWidth="1"/>
    <col min="5896" max="5896" width="11.7109375" customWidth="1"/>
    <col min="5897" max="5897" width="12.7109375" customWidth="1"/>
    <col min="5898" max="5898" width="23" customWidth="1"/>
    <col min="5899" max="5902" width="15.42578125" customWidth="1"/>
    <col min="5903" max="5903" width="12.7109375" customWidth="1"/>
    <col min="5904" max="5905" width="12" customWidth="1"/>
    <col min="5906" max="5906" width="17.7109375" customWidth="1"/>
    <col min="5907" max="5909" width="15" customWidth="1"/>
    <col min="5910" max="5910" width="20.28515625" customWidth="1"/>
    <col min="5911" max="5911" width="43" customWidth="1"/>
    <col min="6146" max="6146" width="43.140625" customWidth="1"/>
    <col min="6147" max="6149" width="15.42578125" customWidth="1"/>
    <col min="6150" max="6150" width="16" customWidth="1"/>
    <col min="6151" max="6151" width="15.85546875" customWidth="1"/>
    <col min="6152" max="6152" width="11.7109375" customWidth="1"/>
    <col min="6153" max="6153" width="12.7109375" customWidth="1"/>
    <col min="6154" max="6154" width="23" customWidth="1"/>
    <col min="6155" max="6158" width="15.42578125" customWidth="1"/>
    <col min="6159" max="6159" width="12.7109375" customWidth="1"/>
    <col min="6160" max="6161" width="12" customWidth="1"/>
    <col min="6162" max="6162" width="17.7109375" customWidth="1"/>
    <col min="6163" max="6165" width="15" customWidth="1"/>
    <col min="6166" max="6166" width="20.28515625" customWidth="1"/>
    <col min="6167" max="6167" width="43" customWidth="1"/>
    <col min="6402" max="6402" width="43.140625" customWidth="1"/>
    <col min="6403" max="6405" width="15.42578125" customWidth="1"/>
    <col min="6406" max="6406" width="16" customWidth="1"/>
    <col min="6407" max="6407" width="15.85546875" customWidth="1"/>
    <col min="6408" max="6408" width="11.7109375" customWidth="1"/>
    <col min="6409" max="6409" width="12.7109375" customWidth="1"/>
    <col min="6410" max="6410" width="23" customWidth="1"/>
    <col min="6411" max="6414" width="15.42578125" customWidth="1"/>
    <col min="6415" max="6415" width="12.7109375" customWidth="1"/>
    <col min="6416" max="6417" width="12" customWidth="1"/>
    <col min="6418" max="6418" width="17.7109375" customWidth="1"/>
    <col min="6419" max="6421" width="15" customWidth="1"/>
    <col min="6422" max="6422" width="20.28515625" customWidth="1"/>
    <col min="6423" max="6423" width="43" customWidth="1"/>
    <col min="6658" max="6658" width="43.140625" customWidth="1"/>
    <col min="6659" max="6661" width="15.42578125" customWidth="1"/>
    <col min="6662" max="6662" width="16" customWidth="1"/>
    <col min="6663" max="6663" width="15.85546875" customWidth="1"/>
    <col min="6664" max="6664" width="11.7109375" customWidth="1"/>
    <col min="6665" max="6665" width="12.7109375" customWidth="1"/>
    <col min="6666" max="6666" width="23" customWidth="1"/>
    <col min="6667" max="6670" width="15.42578125" customWidth="1"/>
    <col min="6671" max="6671" width="12.7109375" customWidth="1"/>
    <col min="6672" max="6673" width="12" customWidth="1"/>
    <col min="6674" max="6674" width="17.7109375" customWidth="1"/>
    <col min="6675" max="6677" width="15" customWidth="1"/>
    <col min="6678" max="6678" width="20.28515625" customWidth="1"/>
    <col min="6679" max="6679" width="43" customWidth="1"/>
    <col min="6914" max="6914" width="43.140625" customWidth="1"/>
    <col min="6915" max="6917" width="15.42578125" customWidth="1"/>
    <col min="6918" max="6918" width="16" customWidth="1"/>
    <col min="6919" max="6919" width="15.85546875" customWidth="1"/>
    <col min="6920" max="6920" width="11.7109375" customWidth="1"/>
    <col min="6921" max="6921" width="12.7109375" customWidth="1"/>
    <col min="6922" max="6922" width="23" customWidth="1"/>
    <col min="6923" max="6926" width="15.42578125" customWidth="1"/>
    <col min="6927" max="6927" width="12.7109375" customWidth="1"/>
    <col min="6928" max="6929" width="12" customWidth="1"/>
    <col min="6930" max="6930" width="17.7109375" customWidth="1"/>
    <col min="6931" max="6933" width="15" customWidth="1"/>
    <col min="6934" max="6934" width="20.28515625" customWidth="1"/>
    <col min="6935" max="6935" width="43" customWidth="1"/>
    <col min="7170" max="7170" width="43.140625" customWidth="1"/>
    <col min="7171" max="7173" width="15.42578125" customWidth="1"/>
    <col min="7174" max="7174" width="16" customWidth="1"/>
    <col min="7175" max="7175" width="15.85546875" customWidth="1"/>
    <col min="7176" max="7176" width="11.7109375" customWidth="1"/>
    <col min="7177" max="7177" width="12.7109375" customWidth="1"/>
    <col min="7178" max="7178" width="23" customWidth="1"/>
    <col min="7179" max="7182" width="15.42578125" customWidth="1"/>
    <col min="7183" max="7183" width="12.7109375" customWidth="1"/>
    <col min="7184" max="7185" width="12" customWidth="1"/>
    <col min="7186" max="7186" width="17.7109375" customWidth="1"/>
    <col min="7187" max="7189" width="15" customWidth="1"/>
    <col min="7190" max="7190" width="20.28515625" customWidth="1"/>
    <col min="7191" max="7191" width="43" customWidth="1"/>
    <col min="7426" max="7426" width="43.140625" customWidth="1"/>
    <col min="7427" max="7429" width="15.42578125" customWidth="1"/>
    <col min="7430" max="7430" width="16" customWidth="1"/>
    <col min="7431" max="7431" width="15.85546875" customWidth="1"/>
    <col min="7432" max="7432" width="11.7109375" customWidth="1"/>
    <col min="7433" max="7433" width="12.7109375" customWidth="1"/>
    <col min="7434" max="7434" width="23" customWidth="1"/>
    <col min="7435" max="7438" width="15.42578125" customWidth="1"/>
    <col min="7439" max="7439" width="12.7109375" customWidth="1"/>
    <col min="7440" max="7441" width="12" customWidth="1"/>
    <col min="7442" max="7442" width="17.7109375" customWidth="1"/>
    <col min="7443" max="7445" width="15" customWidth="1"/>
    <col min="7446" max="7446" width="20.28515625" customWidth="1"/>
    <col min="7447" max="7447" width="43" customWidth="1"/>
    <col min="7682" max="7682" width="43.140625" customWidth="1"/>
    <col min="7683" max="7685" width="15.42578125" customWidth="1"/>
    <col min="7686" max="7686" width="16" customWidth="1"/>
    <col min="7687" max="7687" width="15.85546875" customWidth="1"/>
    <col min="7688" max="7688" width="11.7109375" customWidth="1"/>
    <col min="7689" max="7689" width="12.7109375" customWidth="1"/>
    <col min="7690" max="7690" width="23" customWidth="1"/>
    <col min="7691" max="7694" width="15.42578125" customWidth="1"/>
    <col min="7695" max="7695" width="12.7109375" customWidth="1"/>
    <col min="7696" max="7697" width="12" customWidth="1"/>
    <col min="7698" max="7698" width="17.7109375" customWidth="1"/>
    <col min="7699" max="7701" width="15" customWidth="1"/>
    <col min="7702" max="7702" width="20.28515625" customWidth="1"/>
    <col min="7703" max="7703" width="43" customWidth="1"/>
    <col min="7938" max="7938" width="43.140625" customWidth="1"/>
    <col min="7939" max="7941" width="15.42578125" customWidth="1"/>
    <col min="7942" max="7942" width="16" customWidth="1"/>
    <col min="7943" max="7943" width="15.85546875" customWidth="1"/>
    <col min="7944" max="7944" width="11.7109375" customWidth="1"/>
    <col min="7945" max="7945" width="12.7109375" customWidth="1"/>
    <col min="7946" max="7946" width="23" customWidth="1"/>
    <col min="7947" max="7950" width="15.42578125" customWidth="1"/>
    <col min="7951" max="7951" width="12.7109375" customWidth="1"/>
    <col min="7952" max="7953" width="12" customWidth="1"/>
    <col min="7954" max="7954" width="17.7109375" customWidth="1"/>
    <col min="7955" max="7957" width="15" customWidth="1"/>
    <col min="7958" max="7958" width="20.28515625" customWidth="1"/>
    <col min="7959" max="7959" width="43" customWidth="1"/>
    <col min="8194" max="8194" width="43.140625" customWidth="1"/>
    <col min="8195" max="8197" width="15.42578125" customWidth="1"/>
    <col min="8198" max="8198" width="16" customWidth="1"/>
    <col min="8199" max="8199" width="15.85546875" customWidth="1"/>
    <col min="8200" max="8200" width="11.7109375" customWidth="1"/>
    <col min="8201" max="8201" width="12.7109375" customWidth="1"/>
    <col min="8202" max="8202" width="23" customWidth="1"/>
    <col min="8203" max="8206" width="15.42578125" customWidth="1"/>
    <col min="8207" max="8207" width="12.7109375" customWidth="1"/>
    <col min="8208" max="8209" width="12" customWidth="1"/>
    <col min="8210" max="8210" width="17.7109375" customWidth="1"/>
    <col min="8211" max="8213" width="15" customWidth="1"/>
    <col min="8214" max="8214" width="20.28515625" customWidth="1"/>
    <col min="8215" max="8215" width="43" customWidth="1"/>
    <col min="8450" max="8450" width="43.140625" customWidth="1"/>
    <col min="8451" max="8453" width="15.42578125" customWidth="1"/>
    <col min="8454" max="8454" width="16" customWidth="1"/>
    <col min="8455" max="8455" width="15.85546875" customWidth="1"/>
    <col min="8456" max="8456" width="11.7109375" customWidth="1"/>
    <col min="8457" max="8457" width="12.7109375" customWidth="1"/>
    <col min="8458" max="8458" width="23" customWidth="1"/>
    <col min="8459" max="8462" width="15.42578125" customWidth="1"/>
    <col min="8463" max="8463" width="12.7109375" customWidth="1"/>
    <col min="8464" max="8465" width="12" customWidth="1"/>
    <col min="8466" max="8466" width="17.7109375" customWidth="1"/>
    <col min="8467" max="8469" width="15" customWidth="1"/>
    <col min="8470" max="8470" width="20.28515625" customWidth="1"/>
    <col min="8471" max="8471" width="43" customWidth="1"/>
    <col min="8706" max="8706" width="43.140625" customWidth="1"/>
    <col min="8707" max="8709" width="15.42578125" customWidth="1"/>
    <col min="8710" max="8710" width="16" customWidth="1"/>
    <col min="8711" max="8711" width="15.85546875" customWidth="1"/>
    <col min="8712" max="8712" width="11.7109375" customWidth="1"/>
    <col min="8713" max="8713" width="12.7109375" customWidth="1"/>
    <col min="8714" max="8714" width="23" customWidth="1"/>
    <col min="8715" max="8718" width="15.42578125" customWidth="1"/>
    <col min="8719" max="8719" width="12.7109375" customWidth="1"/>
    <col min="8720" max="8721" width="12" customWidth="1"/>
    <col min="8722" max="8722" width="17.7109375" customWidth="1"/>
    <col min="8723" max="8725" width="15" customWidth="1"/>
    <col min="8726" max="8726" width="20.28515625" customWidth="1"/>
    <col min="8727" max="8727" width="43" customWidth="1"/>
    <col min="8962" max="8962" width="43.140625" customWidth="1"/>
    <col min="8963" max="8965" width="15.42578125" customWidth="1"/>
    <col min="8966" max="8966" width="16" customWidth="1"/>
    <col min="8967" max="8967" width="15.85546875" customWidth="1"/>
    <col min="8968" max="8968" width="11.7109375" customWidth="1"/>
    <col min="8969" max="8969" width="12.7109375" customWidth="1"/>
    <col min="8970" max="8970" width="23" customWidth="1"/>
    <col min="8971" max="8974" width="15.42578125" customWidth="1"/>
    <col min="8975" max="8975" width="12.7109375" customWidth="1"/>
    <col min="8976" max="8977" width="12" customWidth="1"/>
    <col min="8978" max="8978" width="17.7109375" customWidth="1"/>
    <col min="8979" max="8981" width="15" customWidth="1"/>
    <col min="8982" max="8982" width="20.28515625" customWidth="1"/>
    <col min="8983" max="8983" width="43" customWidth="1"/>
    <col min="9218" max="9218" width="43.140625" customWidth="1"/>
    <col min="9219" max="9221" width="15.42578125" customWidth="1"/>
    <col min="9222" max="9222" width="16" customWidth="1"/>
    <col min="9223" max="9223" width="15.85546875" customWidth="1"/>
    <col min="9224" max="9224" width="11.7109375" customWidth="1"/>
    <col min="9225" max="9225" width="12.7109375" customWidth="1"/>
    <col min="9226" max="9226" width="23" customWidth="1"/>
    <col min="9227" max="9230" width="15.42578125" customWidth="1"/>
    <col min="9231" max="9231" width="12.7109375" customWidth="1"/>
    <col min="9232" max="9233" width="12" customWidth="1"/>
    <col min="9234" max="9234" width="17.7109375" customWidth="1"/>
    <col min="9235" max="9237" width="15" customWidth="1"/>
    <col min="9238" max="9238" width="20.28515625" customWidth="1"/>
    <col min="9239" max="9239" width="43" customWidth="1"/>
    <col min="9474" max="9474" width="43.140625" customWidth="1"/>
    <col min="9475" max="9477" width="15.42578125" customWidth="1"/>
    <col min="9478" max="9478" width="16" customWidth="1"/>
    <col min="9479" max="9479" width="15.85546875" customWidth="1"/>
    <col min="9480" max="9480" width="11.7109375" customWidth="1"/>
    <col min="9481" max="9481" width="12.7109375" customWidth="1"/>
    <col min="9482" max="9482" width="23" customWidth="1"/>
    <col min="9483" max="9486" width="15.42578125" customWidth="1"/>
    <col min="9487" max="9487" width="12.7109375" customWidth="1"/>
    <col min="9488" max="9489" width="12" customWidth="1"/>
    <col min="9490" max="9490" width="17.7109375" customWidth="1"/>
    <col min="9491" max="9493" width="15" customWidth="1"/>
    <col min="9494" max="9494" width="20.28515625" customWidth="1"/>
    <col min="9495" max="9495" width="43" customWidth="1"/>
    <col min="9730" max="9730" width="43.140625" customWidth="1"/>
    <col min="9731" max="9733" width="15.42578125" customWidth="1"/>
    <col min="9734" max="9734" width="16" customWidth="1"/>
    <col min="9735" max="9735" width="15.85546875" customWidth="1"/>
    <col min="9736" max="9736" width="11.7109375" customWidth="1"/>
    <col min="9737" max="9737" width="12.7109375" customWidth="1"/>
    <col min="9738" max="9738" width="23" customWidth="1"/>
    <col min="9739" max="9742" width="15.42578125" customWidth="1"/>
    <col min="9743" max="9743" width="12.7109375" customWidth="1"/>
    <col min="9744" max="9745" width="12" customWidth="1"/>
    <col min="9746" max="9746" width="17.7109375" customWidth="1"/>
    <col min="9747" max="9749" width="15" customWidth="1"/>
    <col min="9750" max="9750" width="20.28515625" customWidth="1"/>
    <col min="9751" max="9751" width="43" customWidth="1"/>
    <col min="9986" max="9986" width="43.140625" customWidth="1"/>
    <col min="9987" max="9989" width="15.42578125" customWidth="1"/>
    <col min="9990" max="9990" width="16" customWidth="1"/>
    <col min="9991" max="9991" width="15.85546875" customWidth="1"/>
    <col min="9992" max="9992" width="11.7109375" customWidth="1"/>
    <col min="9993" max="9993" width="12.7109375" customWidth="1"/>
    <col min="9994" max="9994" width="23" customWidth="1"/>
    <col min="9995" max="9998" width="15.42578125" customWidth="1"/>
    <col min="9999" max="9999" width="12.7109375" customWidth="1"/>
    <col min="10000" max="10001" width="12" customWidth="1"/>
    <col min="10002" max="10002" width="17.7109375" customWidth="1"/>
    <col min="10003" max="10005" width="15" customWidth="1"/>
    <col min="10006" max="10006" width="20.28515625" customWidth="1"/>
    <col min="10007" max="10007" width="43" customWidth="1"/>
    <col min="10242" max="10242" width="43.140625" customWidth="1"/>
    <col min="10243" max="10245" width="15.42578125" customWidth="1"/>
    <col min="10246" max="10246" width="16" customWidth="1"/>
    <col min="10247" max="10247" width="15.85546875" customWidth="1"/>
    <col min="10248" max="10248" width="11.7109375" customWidth="1"/>
    <col min="10249" max="10249" width="12.7109375" customWidth="1"/>
    <col min="10250" max="10250" width="23" customWidth="1"/>
    <col min="10251" max="10254" width="15.42578125" customWidth="1"/>
    <col min="10255" max="10255" width="12.7109375" customWidth="1"/>
    <col min="10256" max="10257" width="12" customWidth="1"/>
    <col min="10258" max="10258" width="17.7109375" customWidth="1"/>
    <col min="10259" max="10261" width="15" customWidth="1"/>
    <col min="10262" max="10262" width="20.28515625" customWidth="1"/>
    <col min="10263" max="10263" width="43" customWidth="1"/>
    <col min="10498" max="10498" width="43.140625" customWidth="1"/>
    <col min="10499" max="10501" width="15.42578125" customWidth="1"/>
    <col min="10502" max="10502" width="16" customWidth="1"/>
    <col min="10503" max="10503" width="15.85546875" customWidth="1"/>
    <col min="10504" max="10504" width="11.7109375" customWidth="1"/>
    <col min="10505" max="10505" width="12.7109375" customWidth="1"/>
    <col min="10506" max="10506" width="23" customWidth="1"/>
    <col min="10507" max="10510" width="15.42578125" customWidth="1"/>
    <col min="10511" max="10511" width="12.7109375" customWidth="1"/>
    <col min="10512" max="10513" width="12" customWidth="1"/>
    <col min="10514" max="10514" width="17.7109375" customWidth="1"/>
    <col min="10515" max="10517" width="15" customWidth="1"/>
    <col min="10518" max="10518" width="20.28515625" customWidth="1"/>
    <col min="10519" max="10519" width="43" customWidth="1"/>
    <col min="10754" max="10754" width="43.140625" customWidth="1"/>
    <col min="10755" max="10757" width="15.42578125" customWidth="1"/>
    <col min="10758" max="10758" width="16" customWidth="1"/>
    <col min="10759" max="10759" width="15.85546875" customWidth="1"/>
    <col min="10760" max="10760" width="11.7109375" customWidth="1"/>
    <col min="10761" max="10761" width="12.7109375" customWidth="1"/>
    <col min="10762" max="10762" width="23" customWidth="1"/>
    <col min="10763" max="10766" width="15.42578125" customWidth="1"/>
    <col min="10767" max="10767" width="12.7109375" customWidth="1"/>
    <col min="10768" max="10769" width="12" customWidth="1"/>
    <col min="10770" max="10770" width="17.7109375" customWidth="1"/>
    <col min="10771" max="10773" width="15" customWidth="1"/>
    <col min="10774" max="10774" width="20.28515625" customWidth="1"/>
    <col min="10775" max="10775" width="43" customWidth="1"/>
    <col min="11010" max="11010" width="43.140625" customWidth="1"/>
    <col min="11011" max="11013" width="15.42578125" customWidth="1"/>
    <col min="11014" max="11014" width="16" customWidth="1"/>
    <col min="11015" max="11015" width="15.85546875" customWidth="1"/>
    <col min="11016" max="11016" width="11.7109375" customWidth="1"/>
    <col min="11017" max="11017" width="12.7109375" customWidth="1"/>
    <col min="11018" max="11018" width="23" customWidth="1"/>
    <col min="11019" max="11022" width="15.42578125" customWidth="1"/>
    <col min="11023" max="11023" width="12.7109375" customWidth="1"/>
    <col min="11024" max="11025" width="12" customWidth="1"/>
    <col min="11026" max="11026" width="17.7109375" customWidth="1"/>
    <col min="11027" max="11029" width="15" customWidth="1"/>
    <col min="11030" max="11030" width="20.28515625" customWidth="1"/>
    <col min="11031" max="11031" width="43" customWidth="1"/>
    <col min="11266" max="11266" width="43.140625" customWidth="1"/>
    <col min="11267" max="11269" width="15.42578125" customWidth="1"/>
    <col min="11270" max="11270" width="16" customWidth="1"/>
    <col min="11271" max="11271" width="15.85546875" customWidth="1"/>
    <col min="11272" max="11272" width="11.7109375" customWidth="1"/>
    <col min="11273" max="11273" width="12.7109375" customWidth="1"/>
    <col min="11274" max="11274" width="23" customWidth="1"/>
    <col min="11275" max="11278" width="15.42578125" customWidth="1"/>
    <col min="11279" max="11279" width="12.7109375" customWidth="1"/>
    <col min="11280" max="11281" width="12" customWidth="1"/>
    <col min="11282" max="11282" width="17.7109375" customWidth="1"/>
    <col min="11283" max="11285" width="15" customWidth="1"/>
    <col min="11286" max="11286" width="20.28515625" customWidth="1"/>
    <col min="11287" max="11287" width="43" customWidth="1"/>
    <col min="11522" max="11522" width="43.140625" customWidth="1"/>
    <col min="11523" max="11525" width="15.42578125" customWidth="1"/>
    <col min="11526" max="11526" width="16" customWidth="1"/>
    <col min="11527" max="11527" width="15.85546875" customWidth="1"/>
    <col min="11528" max="11528" width="11.7109375" customWidth="1"/>
    <col min="11529" max="11529" width="12.7109375" customWidth="1"/>
    <col min="11530" max="11530" width="23" customWidth="1"/>
    <col min="11531" max="11534" width="15.42578125" customWidth="1"/>
    <col min="11535" max="11535" width="12.7109375" customWidth="1"/>
    <col min="11536" max="11537" width="12" customWidth="1"/>
    <col min="11538" max="11538" width="17.7109375" customWidth="1"/>
    <col min="11539" max="11541" width="15" customWidth="1"/>
    <col min="11542" max="11542" width="20.28515625" customWidth="1"/>
    <col min="11543" max="11543" width="43" customWidth="1"/>
    <col min="11778" max="11778" width="43.140625" customWidth="1"/>
    <col min="11779" max="11781" width="15.42578125" customWidth="1"/>
    <col min="11782" max="11782" width="16" customWidth="1"/>
    <col min="11783" max="11783" width="15.85546875" customWidth="1"/>
    <col min="11784" max="11784" width="11.7109375" customWidth="1"/>
    <col min="11785" max="11785" width="12.7109375" customWidth="1"/>
    <col min="11786" max="11786" width="23" customWidth="1"/>
    <col min="11787" max="11790" width="15.42578125" customWidth="1"/>
    <col min="11791" max="11791" width="12.7109375" customWidth="1"/>
    <col min="11792" max="11793" width="12" customWidth="1"/>
    <col min="11794" max="11794" width="17.7109375" customWidth="1"/>
    <col min="11795" max="11797" width="15" customWidth="1"/>
    <col min="11798" max="11798" width="20.28515625" customWidth="1"/>
    <col min="11799" max="11799" width="43" customWidth="1"/>
    <col min="12034" max="12034" width="43.140625" customWidth="1"/>
    <col min="12035" max="12037" width="15.42578125" customWidth="1"/>
    <col min="12038" max="12038" width="16" customWidth="1"/>
    <col min="12039" max="12039" width="15.85546875" customWidth="1"/>
    <col min="12040" max="12040" width="11.7109375" customWidth="1"/>
    <col min="12041" max="12041" width="12.7109375" customWidth="1"/>
    <col min="12042" max="12042" width="23" customWidth="1"/>
    <col min="12043" max="12046" width="15.42578125" customWidth="1"/>
    <col min="12047" max="12047" width="12.7109375" customWidth="1"/>
    <col min="12048" max="12049" width="12" customWidth="1"/>
    <col min="12050" max="12050" width="17.7109375" customWidth="1"/>
    <col min="12051" max="12053" width="15" customWidth="1"/>
    <col min="12054" max="12054" width="20.28515625" customWidth="1"/>
    <col min="12055" max="12055" width="43" customWidth="1"/>
    <col min="12290" max="12290" width="43.140625" customWidth="1"/>
    <col min="12291" max="12293" width="15.42578125" customWidth="1"/>
    <col min="12294" max="12294" width="16" customWidth="1"/>
    <col min="12295" max="12295" width="15.85546875" customWidth="1"/>
    <col min="12296" max="12296" width="11.7109375" customWidth="1"/>
    <col min="12297" max="12297" width="12.7109375" customWidth="1"/>
    <col min="12298" max="12298" width="23" customWidth="1"/>
    <col min="12299" max="12302" width="15.42578125" customWidth="1"/>
    <col min="12303" max="12303" width="12.7109375" customWidth="1"/>
    <col min="12304" max="12305" width="12" customWidth="1"/>
    <col min="12306" max="12306" width="17.7109375" customWidth="1"/>
    <col min="12307" max="12309" width="15" customWidth="1"/>
    <col min="12310" max="12310" width="20.28515625" customWidth="1"/>
    <col min="12311" max="12311" width="43" customWidth="1"/>
    <col min="12546" max="12546" width="43.140625" customWidth="1"/>
    <col min="12547" max="12549" width="15.42578125" customWidth="1"/>
    <col min="12550" max="12550" width="16" customWidth="1"/>
    <col min="12551" max="12551" width="15.85546875" customWidth="1"/>
    <col min="12552" max="12552" width="11.7109375" customWidth="1"/>
    <col min="12553" max="12553" width="12.7109375" customWidth="1"/>
    <col min="12554" max="12554" width="23" customWidth="1"/>
    <col min="12555" max="12558" width="15.42578125" customWidth="1"/>
    <col min="12559" max="12559" width="12.7109375" customWidth="1"/>
    <col min="12560" max="12561" width="12" customWidth="1"/>
    <col min="12562" max="12562" width="17.7109375" customWidth="1"/>
    <col min="12563" max="12565" width="15" customWidth="1"/>
    <col min="12566" max="12566" width="20.28515625" customWidth="1"/>
    <col min="12567" max="12567" width="43" customWidth="1"/>
    <col min="12802" max="12802" width="43.140625" customWidth="1"/>
    <col min="12803" max="12805" width="15.42578125" customWidth="1"/>
    <col min="12806" max="12806" width="16" customWidth="1"/>
    <col min="12807" max="12807" width="15.85546875" customWidth="1"/>
    <col min="12808" max="12808" width="11.7109375" customWidth="1"/>
    <col min="12809" max="12809" width="12.7109375" customWidth="1"/>
    <col min="12810" max="12810" width="23" customWidth="1"/>
    <col min="12811" max="12814" width="15.42578125" customWidth="1"/>
    <col min="12815" max="12815" width="12.7109375" customWidth="1"/>
    <col min="12816" max="12817" width="12" customWidth="1"/>
    <col min="12818" max="12818" width="17.7109375" customWidth="1"/>
    <col min="12819" max="12821" width="15" customWidth="1"/>
    <col min="12822" max="12822" width="20.28515625" customWidth="1"/>
    <col min="12823" max="12823" width="43" customWidth="1"/>
    <col min="13058" max="13058" width="43.140625" customWidth="1"/>
    <col min="13059" max="13061" width="15.42578125" customWidth="1"/>
    <col min="13062" max="13062" width="16" customWidth="1"/>
    <col min="13063" max="13063" width="15.85546875" customWidth="1"/>
    <col min="13064" max="13064" width="11.7109375" customWidth="1"/>
    <col min="13065" max="13065" width="12.7109375" customWidth="1"/>
    <col min="13066" max="13066" width="23" customWidth="1"/>
    <col min="13067" max="13070" width="15.42578125" customWidth="1"/>
    <col min="13071" max="13071" width="12.7109375" customWidth="1"/>
    <col min="13072" max="13073" width="12" customWidth="1"/>
    <col min="13074" max="13074" width="17.7109375" customWidth="1"/>
    <col min="13075" max="13077" width="15" customWidth="1"/>
    <col min="13078" max="13078" width="20.28515625" customWidth="1"/>
    <col min="13079" max="13079" width="43" customWidth="1"/>
    <col min="13314" max="13314" width="43.140625" customWidth="1"/>
    <col min="13315" max="13317" width="15.42578125" customWidth="1"/>
    <col min="13318" max="13318" width="16" customWidth="1"/>
    <col min="13319" max="13319" width="15.85546875" customWidth="1"/>
    <col min="13320" max="13320" width="11.7109375" customWidth="1"/>
    <col min="13321" max="13321" width="12.7109375" customWidth="1"/>
    <col min="13322" max="13322" width="23" customWidth="1"/>
    <col min="13323" max="13326" width="15.42578125" customWidth="1"/>
    <col min="13327" max="13327" width="12.7109375" customWidth="1"/>
    <col min="13328" max="13329" width="12" customWidth="1"/>
    <col min="13330" max="13330" width="17.7109375" customWidth="1"/>
    <col min="13331" max="13333" width="15" customWidth="1"/>
    <col min="13334" max="13334" width="20.28515625" customWidth="1"/>
    <col min="13335" max="13335" width="43" customWidth="1"/>
    <col min="13570" max="13570" width="43.140625" customWidth="1"/>
    <col min="13571" max="13573" width="15.42578125" customWidth="1"/>
    <col min="13574" max="13574" width="16" customWidth="1"/>
    <col min="13575" max="13575" width="15.85546875" customWidth="1"/>
    <col min="13576" max="13576" width="11.7109375" customWidth="1"/>
    <col min="13577" max="13577" width="12.7109375" customWidth="1"/>
    <col min="13578" max="13578" width="23" customWidth="1"/>
    <col min="13579" max="13582" width="15.42578125" customWidth="1"/>
    <col min="13583" max="13583" width="12.7109375" customWidth="1"/>
    <col min="13584" max="13585" width="12" customWidth="1"/>
    <col min="13586" max="13586" width="17.7109375" customWidth="1"/>
    <col min="13587" max="13589" width="15" customWidth="1"/>
    <col min="13590" max="13590" width="20.28515625" customWidth="1"/>
    <col min="13591" max="13591" width="43" customWidth="1"/>
    <col min="13826" max="13826" width="43.140625" customWidth="1"/>
    <col min="13827" max="13829" width="15.42578125" customWidth="1"/>
    <col min="13830" max="13830" width="16" customWidth="1"/>
    <col min="13831" max="13831" width="15.85546875" customWidth="1"/>
    <col min="13832" max="13832" width="11.7109375" customWidth="1"/>
    <col min="13833" max="13833" width="12.7109375" customWidth="1"/>
    <col min="13834" max="13834" width="23" customWidth="1"/>
    <col min="13835" max="13838" width="15.42578125" customWidth="1"/>
    <col min="13839" max="13839" width="12.7109375" customWidth="1"/>
    <col min="13840" max="13841" width="12" customWidth="1"/>
    <col min="13842" max="13842" width="17.7109375" customWidth="1"/>
    <col min="13843" max="13845" width="15" customWidth="1"/>
    <col min="13846" max="13846" width="20.28515625" customWidth="1"/>
    <col min="13847" max="13847" width="43" customWidth="1"/>
    <col min="14082" max="14082" width="43.140625" customWidth="1"/>
    <col min="14083" max="14085" width="15.42578125" customWidth="1"/>
    <col min="14086" max="14086" width="16" customWidth="1"/>
    <col min="14087" max="14087" width="15.85546875" customWidth="1"/>
    <col min="14088" max="14088" width="11.7109375" customWidth="1"/>
    <col min="14089" max="14089" width="12.7109375" customWidth="1"/>
    <col min="14090" max="14090" width="23" customWidth="1"/>
    <col min="14091" max="14094" width="15.42578125" customWidth="1"/>
    <col min="14095" max="14095" width="12.7109375" customWidth="1"/>
    <col min="14096" max="14097" width="12" customWidth="1"/>
    <col min="14098" max="14098" width="17.7109375" customWidth="1"/>
    <col min="14099" max="14101" width="15" customWidth="1"/>
    <col min="14102" max="14102" width="20.28515625" customWidth="1"/>
    <col min="14103" max="14103" width="43" customWidth="1"/>
    <col min="14338" max="14338" width="43.140625" customWidth="1"/>
    <col min="14339" max="14341" width="15.42578125" customWidth="1"/>
    <col min="14342" max="14342" width="16" customWidth="1"/>
    <col min="14343" max="14343" width="15.85546875" customWidth="1"/>
    <col min="14344" max="14344" width="11.7109375" customWidth="1"/>
    <col min="14345" max="14345" width="12.7109375" customWidth="1"/>
    <col min="14346" max="14346" width="23" customWidth="1"/>
    <col min="14347" max="14350" width="15.42578125" customWidth="1"/>
    <col min="14351" max="14351" width="12.7109375" customWidth="1"/>
    <col min="14352" max="14353" width="12" customWidth="1"/>
    <col min="14354" max="14354" width="17.7109375" customWidth="1"/>
    <col min="14355" max="14357" width="15" customWidth="1"/>
    <col min="14358" max="14358" width="20.28515625" customWidth="1"/>
    <col min="14359" max="14359" width="43" customWidth="1"/>
    <col min="14594" max="14594" width="43.140625" customWidth="1"/>
    <col min="14595" max="14597" width="15.42578125" customWidth="1"/>
    <col min="14598" max="14598" width="16" customWidth="1"/>
    <col min="14599" max="14599" width="15.85546875" customWidth="1"/>
    <col min="14600" max="14600" width="11.7109375" customWidth="1"/>
    <col min="14601" max="14601" width="12.7109375" customWidth="1"/>
    <col min="14602" max="14602" width="23" customWidth="1"/>
    <col min="14603" max="14606" width="15.42578125" customWidth="1"/>
    <col min="14607" max="14607" width="12.7109375" customWidth="1"/>
    <col min="14608" max="14609" width="12" customWidth="1"/>
    <col min="14610" max="14610" width="17.7109375" customWidth="1"/>
    <col min="14611" max="14613" width="15" customWidth="1"/>
    <col min="14614" max="14614" width="20.28515625" customWidth="1"/>
    <col min="14615" max="14615" width="43" customWidth="1"/>
    <col min="14850" max="14850" width="43.140625" customWidth="1"/>
    <col min="14851" max="14853" width="15.42578125" customWidth="1"/>
    <col min="14854" max="14854" width="16" customWidth="1"/>
    <col min="14855" max="14855" width="15.85546875" customWidth="1"/>
    <col min="14856" max="14856" width="11.7109375" customWidth="1"/>
    <col min="14857" max="14857" width="12.7109375" customWidth="1"/>
    <col min="14858" max="14858" width="23" customWidth="1"/>
    <col min="14859" max="14862" width="15.42578125" customWidth="1"/>
    <col min="14863" max="14863" width="12.7109375" customWidth="1"/>
    <col min="14864" max="14865" width="12" customWidth="1"/>
    <col min="14866" max="14866" width="17.7109375" customWidth="1"/>
    <col min="14867" max="14869" width="15" customWidth="1"/>
    <col min="14870" max="14870" width="20.28515625" customWidth="1"/>
    <col min="14871" max="14871" width="43" customWidth="1"/>
    <col min="15106" max="15106" width="43.140625" customWidth="1"/>
    <col min="15107" max="15109" width="15.42578125" customWidth="1"/>
    <col min="15110" max="15110" width="16" customWidth="1"/>
    <col min="15111" max="15111" width="15.85546875" customWidth="1"/>
    <col min="15112" max="15112" width="11.7109375" customWidth="1"/>
    <col min="15113" max="15113" width="12.7109375" customWidth="1"/>
    <col min="15114" max="15114" width="23" customWidth="1"/>
    <col min="15115" max="15118" width="15.42578125" customWidth="1"/>
    <col min="15119" max="15119" width="12.7109375" customWidth="1"/>
    <col min="15120" max="15121" width="12" customWidth="1"/>
    <col min="15122" max="15122" width="17.7109375" customWidth="1"/>
    <col min="15123" max="15125" width="15" customWidth="1"/>
    <col min="15126" max="15126" width="20.28515625" customWidth="1"/>
    <col min="15127" max="15127" width="43" customWidth="1"/>
    <col min="15362" max="15362" width="43.140625" customWidth="1"/>
    <col min="15363" max="15365" width="15.42578125" customWidth="1"/>
    <col min="15366" max="15366" width="16" customWidth="1"/>
    <col min="15367" max="15367" width="15.85546875" customWidth="1"/>
    <col min="15368" max="15368" width="11.7109375" customWidth="1"/>
    <col min="15369" max="15369" width="12.7109375" customWidth="1"/>
    <col min="15370" max="15370" width="23" customWidth="1"/>
    <col min="15371" max="15374" width="15.42578125" customWidth="1"/>
    <col min="15375" max="15375" width="12.7109375" customWidth="1"/>
    <col min="15376" max="15377" width="12" customWidth="1"/>
    <col min="15378" max="15378" width="17.7109375" customWidth="1"/>
    <col min="15379" max="15381" width="15" customWidth="1"/>
    <col min="15382" max="15382" width="20.28515625" customWidth="1"/>
    <col min="15383" max="15383" width="43" customWidth="1"/>
    <col min="15618" max="15618" width="43.140625" customWidth="1"/>
    <col min="15619" max="15621" width="15.42578125" customWidth="1"/>
    <col min="15622" max="15622" width="16" customWidth="1"/>
    <col min="15623" max="15623" width="15.85546875" customWidth="1"/>
    <col min="15624" max="15624" width="11.7109375" customWidth="1"/>
    <col min="15625" max="15625" width="12.7109375" customWidth="1"/>
    <col min="15626" max="15626" width="23" customWidth="1"/>
    <col min="15627" max="15630" width="15.42578125" customWidth="1"/>
    <col min="15631" max="15631" width="12.7109375" customWidth="1"/>
    <col min="15632" max="15633" width="12" customWidth="1"/>
    <col min="15634" max="15634" width="17.7109375" customWidth="1"/>
    <col min="15635" max="15637" width="15" customWidth="1"/>
    <col min="15638" max="15638" width="20.28515625" customWidth="1"/>
    <col min="15639" max="15639" width="43" customWidth="1"/>
    <col min="15874" max="15874" width="43.140625" customWidth="1"/>
    <col min="15875" max="15877" width="15.42578125" customWidth="1"/>
    <col min="15878" max="15878" width="16" customWidth="1"/>
    <col min="15879" max="15879" width="15.85546875" customWidth="1"/>
    <col min="15880" max="15880" width="11.7109375" customWidth="1"/>
    <col min="15881" max="15881" width="12.7109375" customWidth="1"/>
    <col min="15882" max="15882" width="23" customWidth="1"/>
    <col min="15883" max="15886" width="15.42578125" customWidth="1"/>
    <col min="15887" max="15887" width="12.7109375" customWidth="1"/>
    <col min="15888" max="15889" width="12" customWidth="1"/>
    <col min="15890" max="15890" width="17.7109375" customWidth="1"/>
    <col min="15891" max="15893" width="15" customWidth="1"/>
    <col min="15894" max="15894" width="20.28515625" customWidth="1"/>
    <col min="15895" max="15895" width="43" customWidth="1"/>
    <col min="16130" max="16130" width="43.140625" customWidth="1"/>
    <col min="16131" max="16133" width="15.42578125" customWidth="1"/>
    <col min="16134" max="16134" width="16" customWidth="1"/>
    <col min="16135" max="16135" width="15.85546875" customWidth="1"/>
    <col min="16136" max="16136" width="11.7109375" customWidth="1"/>
    <col min="16137" max="16137" width="12.7109375" customWidth="1"/>
    <col min="16138" max="16138" width="23" customWidth="1"/>
    <col min="16139" max="16142" width="15.42578125" customWidth="1"/>
    <col min="16143" max="16143" width="12.7109375" customWidth="1"/>
    <col min="16144" max="16145" width="12" customWidth="1"/>
    <col min="16146" max="16146" width="17.7109375" customWidth="1"/>
    <col min="16147" max="16149" width="15" customWidth="1"/>
    <col min="16150" max="16150" width="20.28515625" customWidth="1"/>
    <col min="16151" max="16151" width="43" customWidth="1"/>
  </cols>
  <sheetData>
    <row r="2" spans="1:23" ht="13.5">
      <c r="A2" s="603"/>
      <c r="B2" s="392"/>
      <c r="C2" s="392"/>
      <c r="D2" s="392"/>
      <c r="E2" s="392"/>
      <c r="F2" s="392"/>
      <c r="G2" s="392"/>
      <c r="H2" s="604"/>
      <c r="I2" s="605"/>
      <c r="K2" s="28"/>
      <c r="L2" s="130" t="s">
        <v>173</v>
      </c>
      <c r="M2" s="130"/>
    </row>
    <row r="3" spans="1:23" ht="13.5">
      <c r="A3" s="603"/>
      <c r="B3" s="392"/>
      <c r="C3" s="392"/>
      <c r="D3" s="392"/>
      <c r="E3" s="392"/>
      <c r="F3" s="392"/>
      <c r="G3" s="392"/>
      <c r="H3" s="604"/>
      <c r="I3" s="605"/>
      <c r="K3" s="674" t="s">
        <v>27</v>
      </c>
      <c r="L3" s="674"/>
      <c r="M3" s="674"/>
    </row>
    <row r="4" spans="1:23" ht="15" thickBot="1">
      <c r="A4" s="28"/>
      <c r="B4" s="647" t="s">
        <v>412</v>
      </c>
      <c r="C4" s="606"/>
      <c r="D4" s="606"/>
      <c r="E4" s="606"/>
      <c r="F4" s="606"/>
      <c r="G4" s="606"/>
      <c r="H4" s="239"/>
      <c r="I4" s="607"/>
      <c r="K4" s="29"/>
      <c r="L4" s="29"/>
      <c r="M4" s="29"/>
    </row>
    <row r="5" spans="1:23" ht="13.5">
      <c r="A5" s="28"/>
      <c r="B5" s="608" t="s">
        <v>28</v>
      </c>
      <c r="C5" s="608"/>
      <c r="D5" s="608"/>
      <c r="E5" s="608"/>
      <c r="F5" s="5"/>
      <c r="G5" s="5"/>
      <c r="H5" s="5"/>
      <c r="I5" s="5"/>
      <c r="K5" s="5"/>
      <c r="L5" s="5"/>
      <c r="M5" s="5"/>
    </row>
    <row r="6" spans="1:23" ht="13.5">
      <c r="A6" s="28"/>
      <c r="B6" s="609"/>
      <c r="C6" s="609"/>
      <c r="D6" s="609"/>
      <c r="E6" s="609"/>
      <c r="F6" s="5"/>
      <c r="G6" s="5"/>
      <c r="H6" s="5"/>
      <c r="I6" s="5"/>
      <c r="K6" s="5"/>
      <c r="L6" s="5"/>
      <c r="M6" s="5"/>
    </row>
    <row r="7" spans="1:23" ht="14.25">
      <c r="A7" s="144" t="s">
        <v>174</v>
      </c>
      <c r="B7" s="144"/>
      <c r="C7" s="144"/>
      <c r="D7" s="144"/>
      <c r="E7" s="144"/>
      <c r="F7" s="5"/>
      <c r="G7" s="5"/>
      <c r="H7" s="5"/>
      <c r="I7" s="5"/>
      <c r="K7" s="5"/>
      <c r="L7" s="5"/>
      <c r="M7" s="5"/>
    </row>
    <row r="8" spans="1:23" ht="14.25">
      <c r="A8" s="144" t="s">
        <v>533</v>
      </c>
      <c r="B8" s="144"/>
      <c r="C8" s="144"/>
      <c r="D8" s="144"/>
      <c r="E8" s="144"/>
      <c r="F8" s="5"/>
      <c r="G8" s="5"/>
      <c r="H8" s="5"/>
      <c r="I8" s="5"/>
      <c r="K8" s="5"/>
      <c r="L8" s="5"/>
      <c r="M8" s="5"/>
    </row>
    <row r="9" spans="1:23" ht="15" thickBot="1">
      <c r="A9" s="144"/>
      <c r="B9" s="610"/>
      <c r="C9" s="144"/>
      <c r="D9" s="144"/>
      <c r="E9" s="144"/>
      <c r="F9" s="5"/>
      <c r="G9" s="5"/>
      <c r="H9" s="5"/>
      <c r="I9" s="5"/>
      <c r="K9" s="5"/>
      <c r="L9" s="5"/>
      <c r="M9" s="5"/>
    </row>
    <row r="10" spans="1:23" ht="15" thickBot="1">
      <c r="B10" s="611" t="s">
        <v>534</v>
      </c>
      <c r="C10" s="611"/>
      <c r="D10" s="611"/>
      <c r="E10" s="612"/>
      <c r="F10" s="5"/>
      <c r="G10" s="5"/>
      <c r="H10" s="5"/>
      <c r="I10" s="5"/>
      <c r="K10" s="5"/>
      <c r="L10" s="5"/>
      <c r="M10" s="5"/>
    </row>
    <row r="11" spans="1:23" ht="15" thickBot="1">
      <c r="B11" s="613"/>
      <c r="C11" s="601"/>
      <c r="D11" s="601"/>
      <c r="E11" s="144"/>
      <c r="F11" s="5"/>
      <c r="G11" s="5"/>
      <c r="H11" s="5"/>
      <c r="I11" s="5"/>
      <c r="K11" s="5"/>
      <c r="L11" s="5"/>
      <c r="M11" s="5"/>
    </row>
    <row r="12" spans="1:23" ht="15" thickBot="1">
      <c r="B12" s="611" t="s">
        <v>503</v>
      </c>
      <c r="C12" s="611"/>
      <c r="D12" s="611"/>
      <c r="E12" s="612"/>
      <c r="F12" s="5"/>
      <c r="G12" s="5"/>
      <c r="H12" s="5"/>
      <c r="I12" s="5"/>
      <c r="K12" s="5"/>
      <c r="L12" s="5"/>
      <c r="M12" s="5"/>
    </row>
    <row r="13" spans="1:23" ht="14.25" thickBot="1">
      <c r="B13" s="5"/>
      <c r="C13" s="5"/>
      <c r="D13" s="5"/>
      <c r="E13" s="5"/>
      <c r="F13" s="5"/>
      <c r="G13" s="5"/>
      <c r="H13" s="5"/>
      <c r="I13" s="5"/>
      <c r="K13" s="5"/>
      <c r="L13" s="5"/>
      <c r="M13" s="5"/>
    </row>
    <row r="14" spans="1:23" ht="57.75" customHeight="1" thickBot="1">
      <c r="A14" s="614"/>
      <c r="B14" s="615"/>
      <c r="C14" s="703" t="s">
        <v>504</v>
      </c>
      <c r="D14" s="704"/>
      <c r="E14" s="704"/>
      <c r="F14" s="704"/>
      <c r="G14" s="704"/>
      <c r="H14" s="704"/>
      <c r="I14" s="705"/>
      <c r="J14" s="706" t="s">
        <v>535</v>
      </c>
      <c r="K14" s="708" t="s">
        <v>536</v>
      </c>
      <c r="L14" s="709"/>
      <c r="M14" s="709"/>
      <c r="N14" s="710"/>
      <c r="O14" s="698" t="s">
        <v>537</v>
      </c>
      <c r="P14" s="699"/>
      <c r="Q14" s="699"/>
      <c r="R14" s="700"/>
      <c r="S14" s="698" t="s">
        <v>538</v>
      </c>
      <c r="T14" s="699"/>
      <c r="U14" s="699"/>
      <c r="V14" s="700"/>
      <c r="W14" s="701" t="s">
        <v>539</v>
      </c>
    </row>
    <row r="15" spans="1:23" ht="81.75" thickBot="1">
      <c r="A15" s="616" t="s">
        <v>113</v>
      </c>
      <c r="B15" s="616" t="s">
        <v>540</v>
      </c>
      <c r="C15" s="617" t="s">
        <v>541</v>
      </c>
      <c r="D15" s="617" t="s">
        <v>542</v>
      </c>
      <c r="E15" s="617" t="s">
        <v>543</v>
      </c>
      <c r="F15" s="617" t="s">
        <v>544</v>
      </c>
      <c r="G15" s="617" t="s">
        <v>545</v>
      </c>
      <c r="H15" s="618" t="s">
        <v>546</v>
      </c>
      <c r="I15" s="619" t="s">
        <v>547</v>
      </c>
      <c r="J15" s="707"/>
      <c r="K15" s="619" t="s">
        <v>548</v>
      </c>
      <c r="L15" s="619" t="s">
        <v>549</v>
      </c>
      <c r="M15" s="620" t="s">
        <v>550</v>
      </c>
      <c r="N15" s="619" t="s">
        <v>551</v>
      </c>
      <c r="O15" s="617" t="s">
        <v>542</v>
      </c>
      <c r="P15" s="617" t="s">
        <v>543</v>
      </c>
      <c r="Q15" s="617" t="s">
        <v>544</v>
      </c>
      <c r="R15" s="621" t="s">
        <v>552</v>
      </c>
      <c r="S15" s="617" t="s">
        <v>542</v>
      </c>
      <c r="T15" s="617" t="s">
        <v>543</v>
      </c>
      <c r="U15" s="617" t="s">
        <v>544</v>
      </c>
      <c r="V15" s="622" t="s">
        <v>552</v>
      </c>
      <c r="W15" s="702"/>
    </row>
    <row r="16" spans="1:23" ht="13.5">
      <c r="A16" s="152">
        <v>1</v>
      </c>
      <c r="B16" s="152">
        <v>2</v>
      </c>
      <c r="C16" s="152">
        <v>3</v>
      </c>
      <c r="D16" s="152">
        <v>4</v>
      </c>
      <c r="E16" s="152">
        <v>5</v>
      </c>
      <c r="F16" s="152">
        <v>6</v>
      </c>
      <c r="G16" s="152">
        <v>7</v>
      </c>
      <c r="H16" s="152">
        <v>8</v>
      </c>
      <c r="I16" s="152">
        <v>9</v>
      </c>
      <c r="J16" s="152">
        <v>10</v>
      </c>
      <c r="K16" s="152">
        <v>11</v>
      </c>
      <c r="L16" s="152">
        <v>12</v>
      </c>
      <c r="M16" s="152">
        <v>13</v>
      </c>
      <c r="N16" s="152">
        <v>14</v>
      </c>
      <c r="O16" s="152">
        <v>15</v>
      </c>
      <c r="P16" s="152">
        <v>16</v>
      </c>
      <c r="Q16" s="152">
        <v>17</v>
      </c>
      <c r="R16" s="152">
        <v>18</v>
      </c>
      <c r="S16" s="152">
        <v>19</v>
      </c>
      <c r="T16" s="152">
        <v>20</v>
      </c>
      <c r="U16" s="152">
        <v>21</v>
      </c>
      <c r="V16" s="152">
        <v>22</v>
      </c>
      <c r="W16" s="152">
        <v>23</v>
      </c>
    </row>
    <row r="17" spans="1:23" ht="17.25" hidden="1">
      <c r="A17" s="135"/>
      <c r="B17" s="623"/>
      <c r="C17" s="137"/>
      <c r="D17" s="137"/>
      <c r="E17" s="137"/>
      <c r="F17" s="137"/>
      <c r="G17" s="137"/>
      <c r="H17" s="137"/>
      <c r="I17" s="624">
        <v>2025</v>
      </c>
      <c r="J17" s="625"/>
      <c r="K17" s="137"/>
      <c r="L17" s="137"/>
      <c r="M17" s="137"/>
      <c r="N17" s="137"/>
      <c r="O17" s="137"/>
      <c r="P17" s="137"/>
      <c r="Q17" s="137"/>
      <c r="R17" s="137"/>
      <c r="S17" s="137"/>
      <c r="T17" s="137"/>
      <c r="U17" s="137"/>
      <c r="V17" s="137"/>
      <c r="W17" s="137"/>
    </row>
    <row r="18" spans="1:23" ht="30">
      <c r="A18" s="591"/>
      <c r="B18" s="626" t="s">
        <v>553</v>
      </c>
      <c r="C18" s="627"/>
      <c r="D18" s="627"/>
      <c r="E18" s="627"/>
      <c r="F18" s="627"/>
      <c r="G18" s="627"/>
      <c r="H18" s="627"/>
      <c r="I18" s="627"/>
      <c r="J18" s="627"/>
      <c r="K18" s="627"/>
      <c r="L18" s="627"/>
      <c r="M18" s="627"/>
      <c r="N18" s="627"/>
      <c r="O18" s="627"/>
      <c r="P18" s="627"/>
      <c r="Q18" s="627"/>
      <c r="R18" s="627"/>
      <c r="S18" s="627"/>
      <c r="T18" s="627"/>
      <c r="U18" s="627"/>
      <c r="V18" s="627"/>
      <c r="W18" s="627"/>
    </row>
    <row r="19" spans="1:23" ht="30.75" customHeight="1">
      <c r="A19" s="600">
        <v>1</v>
      </c>
      <c r="B19" s="103"/>
      <c r="C19" s="103"/>
      <c r="D19" s="103"/>
      <c r="E19" s="103"/>
      <c r="F19" s="103"/>
      <c r="G19" s="103"/>
      <c r="H19" s="103"/>
      <c r="I19" s="628">
        <f>10-($I$17-H19)</f>
        <v>-2015</v>
      </c>
      <c r="J19" s="629"/>
      <c r="K19" s="103"/>
      <c r="L19" s="103"/>
      <c r="M19" s="71"/>
      <c r="N19" s="71">
        <f>SUM(K19:M19)</f>
        <v>0</v>
      </c>
      <c r="O19" s="103"/>
      <c r="P19" s="103"/>
      <c r="Q19" s="103"/>
      <c r="R19" s="103"/>
      <c r="S19" s="103"/>
      <c r="T19" s="103"/>
      <c r="U19" s="103"/>
      <c r="V19" s="103"/>
      <c r="W19" s="103"/>
    </row>
    <row r="20" spans="1:23" ht="30">
      <c r="A20" s="591"/>
      <c r="B20" s="626" t="s">
        <v>554</v>
      </c>
      <c r="C20" s="627"/>
      <c r="D20" s="627"/>
      <c r="E20" s="627"/>
      <c r="F20" s="627"/>
      <c r="G20" s="627"/>
      <c r="H20" s="627"/>
      <c r="I20" s="627"/>
      <c r="J20" s="627"/>
      <c r="K20" s="627"/>
      <c r="L20" s="627"/>
      <c r="M20" s="627"/>
      <c r="N20" s="627"/>
      <c r="O20" s="627"/>
      <c r="P20" s="627"/>
      <c r="Q20" s="627"/>
      <c r="R20" s="627"/>
      <c r="S20" s="627"/>
      <c r="T20" s="627"/>
      <c r="U20" s="627"/>
      <c r="V20" s="627"/>
      <c r="W20" s="627"/>
    </row>
    <row r="21" spans="1:23" ht="13.5">
      <c r="A21" s="600">
        <v>1</v>
      </c>
      <c r="B21" s="103"/>
      <c r="C21" s="103"/>
      <c r="D21" s="103"/>
      <c r="E21" s="103"/>
      <c r="F21" s="103"/>
      <c r="G21" s="103"/>
      <c r="H21" s="103"/>
      <c r="I21" s="628">
        <f t="shared" ref="I21:I27" si="0">10-($I$17-H21)</f>
        <v>-2015</v>
      </c>
      <c r="J21" s="629"/>
      <c r="K21" s="103"/>
      <c r="L21" s="103"/>
      <c r="M21" s="71"/>
      <c r="N21" s="71">
        <f t="shared" ref="N21:N27" si="1">SUM(K21:M21)</f>
        <v>0</v>
      </c>
      <c r="O21" s="103"/>
      <c r="P21" s="103"/>
      <c r="Q21" s="103"/>
      <c r="R21" s="103"/>
      <c r="S21" s="103"/>
      <c r="T21" s="103"/>
      <c r="U21" s="103"/>
      <c r="V21" s="103"/>
      <c r="W21" s="103"/>
    </row>
    <row r="22" spans="1:23" ht="13.5">
      <c r="A22" s="600">
        <v>2</v>
      </c>
      <c r="B22" s="103"/>
      <c r="C22" s="103"/>
      <c r="D22" s="103"/>
      <c r="E22" s="103"/>
      <c r="F22" s="103"/>
      <c r="G22" s="103"/>
      <c r="H22" s="103"/>
      <c r="I22" s="628">
        <f t="shared" si="0"/>
        <v>-2015</v>
      </c>
      <c r="J22" s="629"/>
      <c r="K22" s="103"/>
      <c r="L22" s="103"/>
      <c r="M22" s="71"/>
      <c r="N22" s="71">
        <f>SUM(K22:M22)</f>
        <v>0</v>
      </c>
      <c r="O22" s="103"/>
      <c r="P22" s="103"/>
      <c r="Q22" s="103"/>
      <c r="R22" s="103"/>
      <c r="S22" s="103"/>
      <c r="T22" s="103"/>
      <c r="U22" s="103"/>
      <c r="V22" s="103"/>
      <c r="W22" s="103"/>
    </row>
    <row r="23" spans="1:23" ht="13.5">
      <c r="A23" s="600">
        <v>3</v>
      </c>
      <c r="B23" s="103"/>
      <c r="C23" s="103"/>
      <c r="D23" s="103"/>
      <c r="E23" s="103"/>
      <c r="F23" s="103"/>
      <c r="G23" s="103"/>
      <c r="H23" s="103"/>
      <c r="I23" s="628">
        <f t="shared" si="0"/>
        <v>-2015</v>
      </c>
      <c r="J23" s="629"/>
      <c r="K23" s="103"/>
      <c r="L23" s="103"/>
      <c r="M23" s="71"/>
      <c r="N23" s="71">
        <f t="shared" si="1"/>
        <v>0</v>
      </c>
      <c r="O23" s="103"/>
      <c r="P23" s="103"/>
      <c r="Q23" s="103"/>
      <c r="R23" s="103"/>
      <c r="S23" s="103"/>
      <c r="T23" s="103"/>
      <c r="U23" s="103"/>
      <c r="V23" s="103"/>
      <c r="W23" s="103"/>
    </row>
    <row r="24" spans="1:23" ht="13.5">
      <c r="A24" s="135">
        <v>4</v>
      </c>
      <c r="B24" s="103"/>
      <c r="C24" s="103"/>
      <c r="D24" s="103"/>
      <c r="E24" s="103"/>
      <c r="F24" s="103"/>
      <c r="G24" s="103"/>
      <c r="H24" s="103"/>
      <c r="I24" s="628">
        <f t="shared" si="0"/>
        <v>-2015</v>
      </c>
      <c r="J24" s="629"/>
      <c r="K24" s="103"/>
      <c r="L24" s="103"/>
      <c r="M24" s="71"/>
      <c r="N24" s="71">
        <f t="shared" si="1"/>
        <v>0</v>
      </c>
      <c r="O24" s="103"/>
      <c r="P24" s="103"/>
      <c r="Q24" s="103"/>
      <c r="R24" s="103"/>
      <c r="S24" s="103"/>
      <c r="T24" s="103"/>
      <c r="U24" s="103"/>
      <c r="V24" s="103"/>
      <c r="W24" s="103"/>
    </row>
    <row r="25" spans="1:23" ht="13.5">
      <c r="A25" s="135">
        <v>5</v>
      </c>
      <c r="B25" s="103"/>
      <c r="C25" s="103"/>
      <c r="D25" s="103"/>
      <c r="E25" s="103"/>
      <c r="F25" s="103"/>
      <c r="G25" s="103"/>
      <c r="H25" s="103"/>
      <c r="I25" s="628">
        <f t="shared" si="0"/>
        <v>-2015</v>
      </c>
      <c r="J25" s="629"/>
      <c r="K25" s="103"/>
      <c r="L25" s="103"/>
      <c r="M25" s="71"/>
      <c r="N25" s="71">
        <f t="shared" si="1"/>
        <v>0</v>
      </c>
      <c r="O25" s="103"/>
      <c r="P25" s="103"/>
      <c r="Q25" s="103"/>
      <c r="R25" s="103"/>
      <c r="S25" s="103"/>
      <c r="T25" s="103"/>
      <c r="U25" s="103"/>
      <c r="V25" s="103"/>
      <c r="W25" s="103"/>
    </row>
    <row r="26" spans="1:23" ht="13.5">
      <c r="A26" s="135">
        <v>6</v>
      </c>
      <c r="B26" s="103"/>
      <c r="C26" s="103"/>
      <c r="D26" s="103"/>
      <c r="E26" s="103"/>
      <c r="F26" s="103"/>
      <c r="G26" s="103"/>
      <c r="H26" s="103"/>
      <c r="I26" s="628">
        <f t="shared" si="0"/>
        <v>-2015</v>
      </c>
      <c r="J26" s="629"/>
      <c r="K26" s="103"/>
      <c r="L26" s="103"/>
      <c r="M26" s="71"/>
      <c r="N26" s="71">
        <f t="shared" si="1"/>
        <v>0</v>
      </c>
      <c r="O26" s="103"/>
      <c r="P26" s="103"/>
      <c r="Q26" s="103"/>
      <c r="R26" s="103"/>
      <c r="S26" s="103"/>
      <c r="T26" s="103"/>
      <c r="U26" s="103"/>
      <c r="V26" s="103"/>
      <c r="W26" s="103"/>
    </row>
    <row r="27" spans="1:23" ht="13.5">
      <c r="A27" s="135">
        <v>7</v>
      </c>
      <c r="B27" s="103"/>
      <c r="C27" s="103"/>
      <c r="D27" s="103"/>
      <c r="E27" s="103"/>
      <c r="F27" s="103"/>
      <c r="G27" s="103"/>
      <c r="H27" s="103"/>
      <c r="I27" s="628">
        <f t="shared" si="0"/>
        <v>-2015</v>
      </c>
      <c r="J27" s="629"/>
      <c r="K27" s="103"/>
      <c r="L27" s="103"/>
      <c r="M27" s="71"/>
      <c r="N27" s="71">
        <f t="shared" si="1"/>
        <v>0</v>
      </c>
      <c r="O27" s="103"/>
      <c r="P27" s="103"/>
      <c r="Q27" s="103"/>
      <c r="R27" s="103"/>
      <c r="S27" s="103"/>
      <c r="T27" s="103"/>
      <c r="U27" s="103"/>
      <c r="V27" s="103"/>
      <c r="W27" s="103"/>
    </row>
    <row r="28" spans="1:23" ht="44.25">
      <c r="A28" s="591"/>
      <c r="B28" s="626" t="s">
        <v>555</v>
      </c>
      <c r="C28" s="627"/>
      <c r="D28" s="627"/>
      <c r="E28" s="627"/>
      <c r="F28" s="627"/>
      <c r="G28" s="627"/>
      <c r="H28" s="627"/>
      <c r="I28" s="627"/>
      <c r="J28" s="627"/>
      <c r="K28" s="627"/>
      <c r="L28" s="627"/>
      <c r="M28" s="627"/>
      <c r="N28" s="627"/>
      <c r="O28" s="627"/>
      <c r="P28" s="627"/>
      <c r="Q28" s="627"/>
      <c r="R28" s="627"/>
      <c r="S28" s="627"/>
      <c r="T28" s="627"/>
      <c r="U28" s="627"/>
      <c r="V28" s="627"/>
      <c r="W28" s="627"/>
    </row>
    <row r="29" spans="1:23" ht="13.5">
      <c r="A29" s="600">
        <v>1</v>
      </c>
      <c r="B29" s="103"/>
      <c r="C29" s="103"/>
      <c r="D29" s="103"/>
      <c r="E29" s="103"/>
      <c r="F29" s="103"/>
      <c r="G29" s="103"/>
      <c r="H29" s="103"/>
      <c r="I29" s="628">
        <f t="shared" ref="I29:I35" si="2">10-($I$17-H29)</f>
        <v>-2015</v>
      </c>
      <c r="J29" s="629"/>
      <c r="K29" s="103"/>
      <c r="L29" s="103"/>
      <c r="M29" s="71"/>
      <c r="N29" s="71">
        <f t="shared" ref="N29:N35" si="3">SUM(K29:M29)</f>
        <v>0</v>
      </c>
      <c r="O29" s="103"/>
      <c r="P29" s="103"/>
      <c r="Q29" s="103"/>
      <c r="R29" s="103"/>
      <c r="S29" s="103"/>
      <c r="T29" s="103"/>
      <c r="U29" s="103"/>
      <c r="V29" s="103"/>
      <c r="W29" s="103"/>
    </row>
    <row r="30" spans="1:23" ht="13.5">
      <c r="A30" s="600">
        <v>2</v>
      </c>
      <c r="B30" s="103"/>
      <c r="C30" s="103"/>
      <c r="D30" s="103"/>
      <c r="E30" s="103"/>
      <c r="F30" s="103"/>
      <c r="G30" s="103"/>
      <c r="H30" s="103"/>
      <c r="I30" s="628">
        <f t="shared" si="2"/>
        <v>-2015</v>
      </c>
      <c r="J30" s="629"/>
      <c r="K30" s="103"/>
      <c r="L30" s="103"/>
      <c r="M30" s="71"/>
      <c r="N30" s="71">
        <f t="shared" si="3"/>
        <v>0</v>
      </c>
      <c r="O30" s="103"/>
      <c r="P30" s="103"/>
      <c r="Q30" s="103"/>
      <c r="R30" s="103"/>
      <c r="S30" s="103"/>
      <c r="T30" s="103"/>
      <c r="U30" s="103"/>
      <c r="V30" s="103"/>
      <c r="W30" s="103"/>
    </row>
    <row r="31" spans="1:23" ht="13.5">
      <c r="A31" s="600">
        <v>3</v>
      </c>
      <c r="B31" s="103"/>
      <c r="C31" s="103"/>
      <c r="D31" s="103"/>
      <c r="E31" s="103"/>
      <c r="F31" s="103"/>
      <c r="G31" s="103"/>
      <c r="H31" s="103"/>
      <c r="I31" s="628">
        <f t="shared" si="2"/>
        <v>-2015</v>
      </c>
      <c r="J31" s="629"/>
      <c r="K31" s="103"/>
      <c r="L31" s="103"/>
      <c r="M31" s="71"/>
      <c r="N31" s="71">
        <f t="shared" si="3"/>
        <v>0</v>
      </c>
      <c r="O31" s="103"/>
      <c r="P31" s="103"/>
      <c r="Q31" s="103"/>
      <c r="R31" s="103"/>
      <c r="S31" s="103"/>
      <c r="T31" s="103"/>
      <c r="U31" s="103"/>
      <c r="V31" s="103"/>
      <c r="W31" s="103"/>
    </row>
    <row r="32" spans="1:23" ht="13.5">
      <c r="A32" s="135">
        <v>4</v>
      </c>
      <c r="B32" s="103"/>
      <c r="C32" s="103"/>
      <c r="D32" s="103"/>
      <c r="E32" s="103"/>
      <c r="F32" s="103"/>
      <c r="G32" s="103"/>
      <c r="H32" s="103"/>
      <c r="I32" s="628">
        <f t="shared" si="2"/>
        <v>-2015</v>
      </c>
      <c r="J32" s="629"/>
      <c r="K32" s="103"/>
      <c r="L32" s="103"/>
      <c r="M32" s="71"/>
      <c r="N32" s="71">
        <f t="shared" si="3"/>
        <v>0</v>
      </c>
      <c r="O32" s="103"/>
      <c r="P32" s="103"/>
      <c r="Q32" s="103"/>
      <c r="R32" s="103"/>
      <c r="S32" s="103"/>
      <c r="T32" s="103"/>
      <c r="U32" s="103"/>
      <c r="V32" s="103"/>
      <c r="W32" s="103"/>
    </row>
    <row r="33" spans="1:23" ht="13.5">
      <c r="A33" s="135">
        <v>5</v>
      </c>
      <c r="B33" s="103"/>
      <c r="C33" s="103"/>
      <c r="D33" s="103"/>
      <c r="E33" s="103"/>
      <c r="F33" s="103"/>
      <c r="G33" s="103"/>
      <c r="H33" s="103"/>
      <c r="I33" s="628">
        <f t="shared" si="2"/>
        <v>-2015</v>
      </c>
      <c r="J33" s="629"/>
      <c r="K33" s="103"/>
      <c r="L33" s="103"/>
      <c r="M33" s="71"/>
      <c r="N33" s="71">
        <f t="shared" si="3"/>
        <v>0</v>
      </c>
      <c r="O33" s="103"/>
      <c r="P33" s="103"/>
      <c r="Q33" s="103"/>
      <c r="R33" s="103"/>
      <c r="S33" s="103"/>
      <c r="T33" s="103"/>
      <c r="U33" s="103"/>
      <c r="V33" s="103"/>
      <c r="W33" s="103"/>
    </row>
    <row r="34" spans="1:23" ht="13.5">
      <c r="A34" s="135">
        <v>6</v>
      </c>
      <c r="B34" s="103"/>
      <c r="C34" s="103"/>
      <c r="D34" s="103"/>
      <c r="E34" s="103"/>
      <c r="F34" s="103"/>
      <c r="G34" s="103"/>
      <c r="H34" s="103"/>
      <c r="I34" s="628">
        <f t="shared" si="2"/>
        <v>-2015</v>
      </c>
      <c r="J34" s="629"/>
      <c r="K34" s="103"/>
      <c r="L34" s="103"/>
      <c r="M34" s="71"/>
      <c r="N34" s="71">
        <f t="shared" si="3"/>
        <v>0</v>
      </c>
      <c r="O34" s="103"/>
      <c r="P34" s="103"/>
      <c r="Q34" s="103"/>
      <c r="R34" s="103"/>
      <c r="S34" s="103"/>
      <c r="T34" s="103"/>
      <c r="U34" s="103"/>
      <c r="V34" s="103"/>
      <c r="W34" s="103"/>
    </row>
    <row r="35" spans="1:23" ht="13.5">
      <c r="A35" s="135">
        <v>7</v>
      </c>
      <c r="B35" s="103"/>
      <c r="C35" s="103"/>
      <c r="D35" s="103"/>
      <c r="E35" s="103"/>
      <c r="F35" s="103"/>
      <c r="G35" s="103"/>
      <c r="H35" s="103"/>
      <c r="I35" s="628">
        <f t="shared" si="2"/>
        <v>-2015</v>
      </c>
      <c r="J35" s="629"/>
      <c r="K35" s="103"/>
      <c r="L35" s="103"/>
      <c r="M35" s="71"/>
      <c r="N35" s="71">
        <f t="shared" si="3"/>
        <v>0</v>
      </c>
      <c r="O35" s="103"/>
      <c r="P35" s="103"/>
      <c r="Q35" s="103"/>
      <c r="R35" s="103"/>
      <c r="S35" s="103"/>
      <c r="T35" s="103"/>
      <c r="U35" s="103"/>
      <c r="V35" s="103"/>
      <c r="W35" s="103"/>
    </row>
    <row r="36" spans="1:23" ht="14.25">
      <c r="A36" s="630"/>
      <c r="B36" s="631" t="s">
        <v>556</v>
      </c>
      <c r="C36" s="627"/>
      <c r="D36" s="627"/>
      <c r="E36" s="627"/>
      <c r="F36" s="627"/>
      <c r="G36" s="627"/>
      <c r="H36" s="627"/>
      <c r="I36" s="627"/>
      <c r="J36" s="627"/>
      <c r="K36" s="627"/>
      <c r="L36" s="627"/>
      <c r="M36" s="627"/>
      <c r="N36" s="627"/>
      <c r="O36" s="627"/>
      <c r="P36" s="627"/>
      <c r="Q36" s="627"/>
      <c r="R36" s="627"/>
      <c r="S36" s="627"/>
      <c r="T36" s="627"/>
      <c r="U36" s="627"/>
      <c r="V36" s="627"/>
      <c r="W36" s="627"/>
    </row>
    <row r="37" spans="1:23" ht="13.5">
      <c r="A37" s="135">
        <v>1</v>
      </c>
      <c r="B37" s="103"/>
      <c r="C37" s="103"/>
      <c r="D37" s="103"/>
      <c r="E37" s="103"/>
      <c r="F37" s="103"/>
      <c r="G37" s="103"/>
      <c r="H37" s="103"/>
      <c r="I37" s="628">
        <f t="shared" ref="I37:I43" si="4">10-($I$17-H37)</f>
        <v>-2015</v>
      </c>
      <c r="J37" s="629"/>
      <c r="K37" s="103"/>
      <c r="L37" s="103"/>
      <c r="M37" s="71"/>
      <c r="N37" s="71">
        <f t="shared" ref="N37:N43" si="5">SUM(K37:M37)</f>
        <v>0</v>
      </c>
      <c r="O37" s="103"/>
      <c r="P37" s="103"/>
      <c r="Q37" s="103"/>
      <c r="R37" s="103"/>
      <c r="S37" s="103"/>
      <c r="T37" s="103"/>
      <c r="U37" s="103"/>
      <c r="V37" s="103"/>
      <c r="W37" s="103"/>
    </row>
    <row r="38" spans="1:23" ht="13.5">
      <c r="A38" s="135">
        <v>2</v>
      </c>
      <c r="B38" s="103"/>
      <c r="C38" s="103"/>
      <c r="D38" s="103"/>
      <c r="E38" s="103"/>
      <c r="F38" s="103"/>
      <c r="G38" s="103"/>
      <c r="H38" s="103"/>
      <c r="I38" s="628">
        <f t="shared" si="4"/>
        <v>-2015</v>
      </c>
      <c r="J38" s="629"/>
      <c r="K38" s="103"/>
      <c r="L38" s="103"/>
      <c r="M38" s="71"/>
      <c r="N38" s="71">
        <f t="shared" si="5"/>
        <v>0</v>
      </c>
      <c r="O38" s="103"/>
      <c r="P38" s="103"/>
      <c r="Q38" s="103"/>
      <c r="R38" s="103"/>
      <c r="S38" s="103"/>
      <c r="T38" s="103"/>
      <c r="U38" s="103"/>
      <c r="V38" s="103"/>
      <c r="W38" s="103"/>
    </row>
    <row r="39" spans="1:23" ht="13.5">
      <c r="A39" s="135">
        <v>3</v>
      </c>
      <c r="B39" s="103"/>
      <c r="C39" s="103"/>
      <c r="D39" s="103"/>
      <c r="E39" s="103"/>
      <c r="F39" s="103"/>
      <c r="G39" s="103"/>
      <c r="H39" s="103"/>
      <c r="I39" s="628">
        <f t="shared" si="4"/>
        <v>-2015</v>
      </c>
      <c r="J39" s="629"/>
      <c r="K39" s="103"/>
      <c r="L39" s="103"/>
      <c r="M39" s="71"/>
      <c r="N39" s="71">
        <f t="shared" si="5"/>
        <v>0</v>
      </c>
      <c r="O39" s="103"/>
      <c r="P39" s="103"/>
      <c r="Q39" s="103"/>
      <c r="R39" s="103"/>
      <c r="S39" s="103"/>
      <c r="T39" s="103"/>
      <c r="U39" s="103"/>
      <c r="V39" s="103"/>
      <c r="W39" s="103"/>
    </row>
    <row r="40" spans="1:23" ht="13.5">
      <c r="A40" s="135">
        <v>4</v>
      </c>
      <c r="B40" s="103"/>
      <c r="C40" s="103"/>
      <c r="D40" s="103"/>
      <c r="E40" s="103"/>
      <c r="F40" s="103"/>
      <c r="G40" s="103"/>
      <c r="H40" s="103"/>
      <c r="I40" s="628">
        <f t="shared" si="4"/>
        <v>-2015</v>
      </c>
      <c r="J40" s="629"/>
      <c r="K40" s="103"/>
      <c r="L40" s="103"/>
      <c r="M40" s="71"/>
      <c r="N40" s="71">
        <f t="shared" si="5"/>
        <v>0</v>
      </c>
      <c r="O40" s="103"/>
      <c r="P40" s="103"/>
      <c r="Q40" s="103"/>
      <c r="R40" s="103"/>
      <c r="S40" s="103"/>
      <c r="T40" s="103"/>
      <c r="U40" s="632"/>
      <c r="V40" s="103"/>
      <c r="W40" s="103"/>
    </row>
    <row r="41" spans="1:23" ht="13.5">
      <c r="A41" s="135">
        <v>5</v>
      </c>
      <c r="B41" s="103"/>
      <c r="C41" s="103"/>
      <c r="D41" s="103"/>
      <c r="E41" s="103"/>
      <c r="F41" s="103"/>
      <c r="G41" s="103"/>
      <c r="H41" s="103"/>
      <c r="I41" s="628">
        <f t="shared" si="4"/>
        <v>-2015</v>
      </c>
      <c r="J41" s="103"/>
      <c r="K41" s="103"/>
      <c r="L41" s="103"/>
      <c r="M41" s="71"/>
      <c r="N41" s="71">
        <f t="shared" si="5"/>
        <v>0</v>
      </c>
      <c r="O41" s="103"/>
      <c r="P41" s="103"/>
      <c r="Q41" s="103"/>
      <c r="R41" s="103"/>
      <c r="S41" s="103"/>
      <c r="T41" s="103"/>
      <c r="U41" s="632"/>
      <c r="V41" s="103"/>
      <c r="W41" s="103"/>
    </row>
    <row r="42" spans="1:23" ht="13.5">
      <c r="A42" s="135">
        <v>6</v>
      </c>
      <c r="B42" s="103"/>
      <c r="C42" s="103"/>
      <c r="D42" s="103"/>
      <c r="E42" s="103"/>
      <c r="F42" s="103"/>
      <c r="G42" s="103"/>
      <c r="H42" s="103"/>
      <c r="I42" s="628">
        <f t="shared" si="4"/>
        <v>-2015</v>
      </c>
      <c r="J42" s="103"/>
      <c r="K42" s="103"/>
      <c r="L42" s="103"/>
      <c r="M42" s="71"/>
      <c r="N42" s="71">
        <f t="shared" si="5"/>
        <v>0</v>
      </c>
      <c r="O42" s="103"/>
      <c r="P42" s="103"/>
      <c r="Q42" s="103"/>
      <c r="R42" s="103"/>
      <c r="S42" s="103"/>
      <c r="T42" s="103"/>
      <c r="U42" s="632"/>
      <c r="V42" s="103"/>
      <c r="W42" s="103"/>
    </row>
    <row r="43" spans="1:23" ht="13.5">
      <c r="A43" s="135">
        <v>7</v>
      </c>
      <c r="B43" s="103"/>
      <c r="C43" s="103"/>
      <c r="D43" s="103"/>
      <c r="E43" s="103"/>
      <c r="F43" s="103"/>
      <c r="G43" s="103"/>
      <c r="H43" s="103"/>
      <c r="I43" s="628">
        <f t="shared" si="4"/>
        <v>-2015</v>
      </c>
      <c r="J43" s="103"/>
      <c r="K43" s="103"/>
      <c r="L43" s="103"/>
      <c r="M43" s="71"/>
      <c r="N43" s="71">
        <f t="shared" si="5"/>
        <v>0</v>
      </c>
      <c r="O43" s="103"/>
      <c r="P43" s="103"/>
      <c r="Q43" s="103"/>
      <c r="R43" s="103"/>
      <c r="S43" s="103"/>
      <c r="T43" s="103"/>
      <c r="U43" s="632"/>
      <c r="V43" s="103"/>
      <c r="W43" s="103"/>
    </row>
    <row r="44" spans="1:23" ht="13.5">
      <c r="A44" s="568"/>
      <c r="B44" s="151"/>
      <c r="C44" s="151"/>
      <c r="D44" s="151"/>
      <c r="E44" s="151"/>
      <c r="F44" s="151"/>
      <c r="G44" s="151"/>
      <c r="H44" s="151"/>
      <c r="I44" s="633"/>
      <c r="J44" s="633"/>
      <c r="K44" s="151"/>
      <c r="L44" s="151"/>
      <c r="M44" s="633"/>
      <c r="N44" s="151"/>
      <c r="O44" s="633"/>
      <c r="P44" s="151"/>
      <c r="Q44" s="151"/>
      <c r="R44" s="151"/>
      <c r="S44" s="151"/>
      <c r="T44" s="151"/>
      <c r="U44" s="634"/>
    </row>
    <row r="45" spans="1:23" s="635" customFormat="1" ht="13.5">
      <c r="A45" s="568"/>
      <c r="B45" s="151"/>
      <c r="C45" s="151"/>
      <c r="D45" s="151"/>
      <c r="E45" s="151"/>
      <c r="F45" s="151"/>
      <c r="G45" s="151"/>
      <c r="H45" s="151"/>
      <c r="I45" s="633"/>
      <c r="J45" s="151"/>
      <c r="K45" s="151"/>
      <c r="L45" s="151"/>
      <c r="M45" s="633"/>
      <c r="N45" s="151"/>
      <c r="O45" s="151"/>
      <c r="P45" s="151"/>
      <c r="Q45" s="151"/>
      <c r="R45" s="151"/>
      <c r="S45" s="151"/>
      <c r="T45" s="151"/>
      <c r="U45" s="634"/>
    </row>
    <row r="46" spans="1:23" s="635" customFormat="1" ht="14.25">
      <c r="A46" s="636" t="s">
        <v>7</v>
      </c>
      <c r="B46" s="637" t="s">
        <v>557</v>
      </c>
      <c r="C46" s="151"/>
      <c r="D46" s="151"/>
      <c r="E46" s="151"/>
      <c r="F46" s="151"/>
      <c r="G46" s="151"/>
      <c r="H46" s="151"/>
      <c r="I46" s="151"/>
      <c r="J46" s="151"/>
      <c r="K46" s="151"/>
      <c r="L46" s="151"/>
      <c r="M46" s="151"/>
      <c r="N46" s="151"/>
      <c r="O46" s="151"/>
      <c r="P46" s="151"/>
      <c r="Q46" s="151"/>
      <c r="R46" s="151"/>
      <c r="S46" s="151"/>
      <c r="T46" s="151"/>
      <c r="U46" s="634"/>
    </row>
    <row r="47" spans="1:23" s="635" customFormat="1" ht="14.25">
      <c r="A47" s="636"/>
      <c r="B47" s="151" t="s">
        <v>558</v>
      </c>
      <c r="C47" s="151"/>
      <c r="D47" s="151"/>
      <c r="E47" s="151"/>
      <c r="F47" s="151"/>
      <c r="G47" s="151"/>
      <c r="H47" s="151"/>
      <c r="I47" s="151"/>
      <c r="J47" s="151"/>
      <c r="K47" s="151"/>
      <c r="L47" s="151"/>
      <c r="M47" s="151"/>
      <c r="N47" s="151"/>
      <c r="O47" s="151"/>
      <c r="P47" s="151"/>
      <c r="Q47" s="151"/>
      <c r="R47" s="151"/>
      <c r="S47" s="151"/>
      <c r="T47" s="151"/>
      <c r="U47" s="634"/>
    </row>
    <row r="48" spans="1:23" s="635" customFormat="1" ht="17.25">
      <c r="A48" s="638">
        <v>1</v>
      </c>
      <c r="B48" s="151" t="s">
        <v>559</v>
      </c>
      <c r="I48" s="151"/>
      <c r="J48" s="151"/>
      <c r="K48" s="151"/>
      <c r="L48" s="151"/>
      <c r="M48" s="151"/>
      <c r="N48" s="151"/>
      <c r="U48" s="639"/>
    </row>
    <row r="49" spans="1:21" s="635" customFormat="1" ht="17.25">
      <c r="A49" s="638">
        <v>2</v>
      </c>
      <c r="B49" s="151" t="s">
        <v>560</v>
      </c>
      <c r="I49" s="151"/>
      <c r="K49" s="151"/>
      <c r="L49" s="151"/>
      <c r="M49" s="151"/>
      <c r="N49" s="151"/>
      <c r="U49" s="639"/>
    </row>
    <row r="50" spans="1:21" s="635" customFormat="1" ht="17.25">
      <c r="A50" s="638">
        <v>2</v>
      </c>
      <c r="B50" s="151" t="s">
        <v>561</v>
      </c>
      <c r="I50" s="151"/>
      <c r="K50" s="151"/>
      <c r="L50" s="151"/>
      <c r="M50" s="151"/>
      <c r="N50" s="151"/>
      <c r="U50" s="639"/>
    </row>
    <row r="51" spans="1:21" s="635" customFormat="1" ht="17.25">
      <c r="A51" s="640">
        <v>3</v>
      </c>
      <c r="B51" s="151" t="s">
        <v>562</v>
      </c>
      <c r="I51" s="151"/>
      <c r="K51" s="151"/>
      <c r="L51" s="151"/>
      <c r="M51" s="151"/>
      <c r="N51" s="151"/>
      <c r="U51" s="639"/>
    </row>
    <row r="52" spans="1:21" s="635" customFormat="1" ht="25.5" customHeight="1">
      <c r="B52" s="151" t="s">
        <v>563</v>
      </c>
      <c r="I52" s="151"/>
      <c r="K52" s="151"/>
      <c r="L52" s="151"/>
      <c r="M52" s="151"/>
      <c r="N52" s="151"/>
      <c r="U52" s="639"/>
    </row>
    <row r="53" spans="1:21" s="635" customFormat="1" ht="13.5">
      <c r="I53" s="151"/>
      <c r="K53" s="151"/>
      <c r="L53" s="151"/>
      <c r="M53" s="151"/>
      <c r="N53" s="151"/>
      <c r="U53" s="639"/>
    </row>
    <row r="54" spans="1:21" s="635" customFormat="1" ht="14.25">
      <c r="B54" s="641" t="s">
        <v>505</v>
      </c>
      <c r="I54" s="151"/>
      <c r="K54" s="151"/>
      <c r="L54" s="151"/>
      <c r="M54" s="151"/>
      <c r="N54" s="151"/>
      <c r="U54" s="639"/>
    </row>
    <row r="55" spans="1:21" s="635" customFormat="1" ht="13.5">
      <c r="B55" s="151"/>
      <c r="C55" s="151"/>
      <c r="D55" s="151"/>
      <c r="E55" s="151"/>
      <c r="F55" s="151"/>
      <c r="G55" s="151"/>
      <c r="H55" s="151"/>
      <c r="I55" s="151"/>
      <c r="K55" s="151"/>
      <c r="L55" s="151"/>
      <c r="M55" s="151"/>
      <c r="N55" s="151"/>
      <c r="O55" s="151"/>
      <c r="P55" s="151"/>
      <c r="Q55" s="151"/>
      <c r="R55" s="151"/>
      <c r="S55" s="151"/>
      <c r="T55" s="151"/>
      <c r="U55" s="634"/>
    </row>
    <row r="56" spans="1:21" s="635" customFormat="1" ht="14.25">
      <c r="A56" s="636"/>
      <c r="J56" s="151"/>
      <c r="U56" s="639"/>
    </row>
    <row r="57" spans="1:21" s="635" customFormat="1" ht="13.5">
      <c r="A57" s="151"/>
      <c r="C57" s="151"/>
      <c r="D57" s="151"/>
      <c r="E57" s="151"/>
      <c r="F57" s="151"/>
      <c r="G57" s="151"/>
      <c r="H57" s="151"/>
      <c r="I57" s="151"/>
      <c r="K57" s="151"/>
      <c r="L57" s="151"/>
      <c r="M57" s="151"/>
      <c r="N57" s="151"/>
      <c r="O57" s="151"/>
      <c r="P57" s="151"/>
      <c r="Q57" s="151"/>
      <c r="R57" s="151"/>
      <c r="S57" s="151"/>
      <c r="T57" s="151"/>
      <c r="U57" s="634"/>
    </row>
    <row r="58" spans="1:21" s="635" customFormat="1" ht="13.5">
      <c r="J58" s="151"/>
      <c r="U58" s="639"/>
    </row>
    <row r="59" spans="1:21" s="635" customFormat="1" ht="86.25" hidden="1">
      <c r="B59" s="577" t="s">
        <v>564</v>
      </c>
      <c r="C59" s="577" t="s">
        <v>565</v>
      </c>
      <c r="D59" s="577" t="s">
        <v>566</v>
      </c>
      <c r="E59" s="577" t="s">
        <v>567</v>
      </c>
      <c r="U59" s="639"/>
    </row>
    <row r="60" spans="1:21" ht="17.25" hidden="1">
      <c r="B60" s="642" t="s">
        <v>568</v>
      </c>
      <c r="C60" s="642" t="s">
        <v>569</v>
      </c>
      <c r="D60" s="642" t="s">
        <v>570</v>
      </c>
      <c r="E60" s="642" t="s">
        <v>571</v>
      </c>
      <c r="J60" s="635"/>
    </row>
    <row r="61" spans="1:21" ht="17.25" hidden="1">
      <c r="B61" s="642" t="s">
        <v>572</v>
      </c>
      <c r="C61" s="642" t="s">
        <v>573</v>
      </c>
      <c r="D61" s="642" t="s">
        <v>574</v>
      </c>
      <c r="E61" s="642" t="s">
        <v>575</v>
      </c>
    </row>
    <row r="62" spans="1:21" ht="17.25" hidden="1">
      <c r="B62" s="642" t="s">
        <v>576</v>
      </c>
      <c r="C62" s="642" t="s">
        <v>577</v>
      </c>
      <c r="D62" s="642" t="s">
        <v>578</v>
      </c>
      <c r="E62" s="642"/>
    </row>
    <row r="63" spans="1:21" ht="17.25" hidden="1">
      <c r="B63" s="642" t="s">
        <v>579</v>
      </c>
      <c r="C63" s="642" t="s">
        <v>580</v>
      </c>
      <c r="D63" s="642" t="s">
        <v>581</v>
      </c>
    </row>
    <row r="64" spans="1:21" ht="17.25" hidden="1">
      <c r="B64" s="642" t="s">
        <v>582</v>
      </c>
      <c r="C64" s="642" t="s">
        <v>583</v>
      </c>
      <c r="D64" s="643" t="s">
        <v>584</v>
      </c>
    </row>
    <row r="65" spans="2:4" ht="17.25" hidden="1">
      <c r="B65" s="642" t="s">
        <v>229</v>
      </c>
      <c r="C65" s="644"/>
      <c r="D65" s="645"/>
    </row>
    <row r="66" spans="2:4" hidden="1"/>
    <row r="67" spans="2:4" ht="86.25" hidden="1">
      <c r="B67" s="577" t="s">
        <v>585</v>
      </c>
    </row>
    <row r="68" spans="2:4" ht="17.25" hidden="1">
      <c r="B68" s="646" t="s">
        <v>586</v>
      </c>
    </row>
    <row r="69" spans="2:4" ht="34.5" hidden="1">
      <c r="B69" s="646" t="s">
        <v>587</v>
      </c>
    </row>
    <row r="70" spans="2:4" ht="34.5" hidden="1">
      <c r="B70" s="646" t="s">
        <v>588</v>
      </c>
    </row>
    <row r="71" spans="2:4" ht="17.25" hidden="1">
      <c r="B71" s="646" t="s">
        <v>589</v>
      </c>
    </row>
    <row r="72" spans="2:4" hidden="1"/>
    <row r="73" spans="2:4" hidden="1"/>
  </sheetData>
  <mergeCells count="7">
    <mergeCell ref="O14:R14"/>
    <mergeCell ref="S14:V14"/>
    <mergeCell ref="W14:W15"/>
    <mergeCell ref="K3:M3"/>
    <mergeCell ref="C14:I14"/>
    <mergeCell ref="J14:J15"/>
    <mergeCell ref="K14:N14"/>
  </mergeCells>
  <phoneticPr fontId="2" type="noConversion"/>
  <conditionalFormatting sqref="I19 I21 I23:I27">
    <cfRule type="cellIs" dxfId="7" priority="8" stopIfTrue="1" operator="equal">
      <formula>-2014</formula>
    </cfRule>
  </conditionalFormatting>
  <conditionalFormatting sqref="I19 I21 I23:I27">
    <cfRule type="cellIs" dxfId="6" priority="7" stopIfTrue="1" operator="equal">
      <formula>-2015</formula>
    </cfRule>
  </conditionalFormatting>
  <conditionalFormatting sqref="I29:I35">
    <cfRule type="cellIs" dxfId="5" priority="5" stopIfTrue="1" operator="equal">
      <formula>-2015</formula>
    </cfRule>
  </conditionalFormatting>
  <conditionalFormatting sqref="I29:I35">
    <cfRule type="cellIs" dxfId="4" priority="6" stopIfTrue="1" operator="equal">
      <formula>-2014</formula>
    </cfRule>
  </conditionalFormatting>
  <conditionalFormatting sqref="I37:I43">
    <cfRule type="cellIs" dxfId="3" priority="4" stopIfTrue="1" operator="equal">
      <formula>-2014</formula>
    </cfRule>
  </conditionalFormatting>
  <conditionalFormatting sqref="I37:I43">
    <cfRule type="cellIs" dxfId="2" priority="3" stopIfTrue="1" operator="equal">
      <formula>-2015</formula>
    </cfRule>
  </conditionalFormatting>
  <conditionalFormatting sqref="I22">
    <cfRule type="cellIs" dxfId="1" priority="2" stopIfTrue="1" operator="equal">
      <formula>-2014</formula>
    </cfRule>
  </conditionalFormatting>
  <conditionalFormatting sqref="I22">
    <cfRule type="cellIs" dxfId="0" priority="1" stopIfTrue="1" operator="equal">
      <formula>-2015</formula>
    </cfRule>
  </conditionalFormatting>
  <dataValidations count="2">
    <dataValidation type="list" allowBlank="1" showInputMessage="1" showErrorMessage="1" sqref="J19 JF19 TB19 ACX19 AMT19 AWP19 BGL19 BQH19 CAD19 CJZ19 CTV19 DDR19 DNN19 DXJ19 EHF19 ERB19 FAX19 FKT19 FUP19 GEL19 GOH19 GYD19 HHZ19 HRV19 IBR19 ILN19 IVJ19 JFF19 JPB19 JYX19 KIT19 KSP19 LCL19 LMH19 LWD19 MFZ19 MPV19 MZR19 NJN19 NTJ19 ODF19 ONB19 OWX19 PGT19 PQP19 QAL19 QKH19 QUD19 RDZ19 RNV19 RXR19 SHN19 SRJ19 TBF19 TLB19 TUX19 UET19 UOP19 UYL19 VIH19 VSD19 WBZ19 WLV19 WVR19 J65555 JF65555 TB65555 ACX65555 AMT65555 AWP65555 BGL65555 BQH65555 CAD65555 CJZ65555 CTV65555 DDR65555 DNN65555 DXJ65555 EHF65555 ERB65555 FAX65555 FKT65555 FUP65555 GEL65555 GOH65555 GYD65555 HHZ65555 HRV65555 IBR65555 ILN65555 IVJ65555 JFF65555 JPB65555 JYX65555 KIT65555 KSP65555 LCL65555 LMH65555 LWD65555 MFZ65555 MPV65555 MZR65555 NJN65555 NTJ65555 ODF65555 ONB65555 OWX65555 PGT65555 PQP65555 QAL65555 QKH65555 QUD65555 RDZ65555 RNV65555 RXR65555 SHN65555 SRJ65555 TBF65555 TLB65555 TUX65555 UET65555 UOP65555 UYL65555 VIH65555 VSD65555 WBZ65555 WLV65555 WVR65555 J131091 JF131091 TB131091 ACX131091 AMT131091 AWP131091 BGL131091 BQH131091 CAD131091 CJZ131091 CTV131091 DDR131091 DNN131091 DXJ131091 EHF131091 ERB131091 FAX131091 FKT131091 FUP131091 GEL131091 GOH131091 GYD131091 HHZ131091 HRV131091 IBR131091 ILN131091 IVJ131091 JFF131091 JPB131091 JYX131091 KIT131091 KSP131091 LCL131091 LMH131091 LWD131091 MFZ131091 MPV131091 MZR131091 NJN131091 NTJ131091 ODF131091 ONB131091 OWX131091 PGT131091 PQP131091 QAL131091 QKH131091 QUD131091 RDZ131091 RNV131091 RXR131091 SHN131091 SRJ131091 TBF131091 TLB131091 TUX131091 UET131091 UOP131091 UYL131091 VIH131091 VSD131091 WBZ131091 WLV131091 WVR131091 J196627 JF196627 TB196627 ACX196627 AMT196627 AWP196627 BGL196627 BQH196627 CAD196627 CJZ196627 CTV196627 DDR196627 DNN196627 DXJ196627 EHF196627 ERB196627 FAX196627 FKT196627 FUP196627 GEL196627 GOH196627 GYD196627 HHZ196627 HRV196627 IBR196627 ILN196627 IVJ196627 JFF196627 JPB196627 JYX196627 KIT196627 KSP196627 LCL196627 LMH196627 LWD196627 MFZ196627 MPV196627 MZR196627 NJN196627 NTJ196627 ODF196627 ONB196627 OWX196627 PGT196627 PQP196627 QAL196627 QKH196627 QUD196627 RDZ196627 RNV196627 RXR196627 SHN196627 SRJ196627 TBF196627 TLB196627 TUX196627 UET196627 UOP196627 UYL196627 VIH196627 VSD196627 WBZ196627 WLV196627 WVR196627 J262163 JF262163 TB262163 ACX262163 AMT262163 AWP262163 BGL262163 BQH262163 CAD262163 CJZ262163 CTV262163 DDR262163 DNN262163 DXJ262163 EHF262163 ERB262163 FAX262163 FKT262163 FUP262163 GEL262163 GOH262163 GYD262163 HHZ262163 HRV262163 IBR262163 ILN262163 IVJ262163 JFF262163 JPB262163 JYX262163 KIT262163 KSP262163 LCL262163 LMH262163 LWD262163 MFZ262163 MPV262163 MZR262163 NJN262163 NTJ262163 ODF262163 ONB262163 OWX262163 PGT262163 PQP262163 QAL262163 QKH262163 QUD262163 RDZ262163 RNV262163 RXR262163 SHN262163 SRJ262163 TBF262163 TLB262163 TUX262163 UET262163 UOP262163 UYL262163 VIH262163 VSD262163 WBZ262163 WLV262163 WVR262163 J327699 JF327699 TB327699 ACX327699 AMT327699 AWP327699 BGL327699 BQH327699 CAD327699 CJZ327699 CTV327699 DDR327699 DNN327699 DXJ327699 EHF327699 ERB327699 FAX327699 FKT327699 FUP327699 GEL327699 GOH327699 GYD327699 HHZ327699 HRV327699 IBR327699 ILN327699 IVJ327699 JFF327699 JPB327699 JYX327699 KIT327699 KSP327699 LCL327699 LMH327699 LWD327699 MFZ327699 MPV327699 MZR327699 NJN327699 NTJ327699 ODF327699 ONB327699 OWX327699 PGT327699 PQP327699 QAL327699 QKH327699 QUD327699 RDZ327699 RNV327699 RXR327699 SHN327699 SRJ327699 TBF327699 TLB327699 TUX327699 UET327699 UOP327699 UYL327699 VIH327699 VSD327699 WBZ327699 WLV327699 WVR327699 J393235 JF393235 TB393235 ACX393235 AMT393235 AWP393235 BGL393235 BQH393235 CAD393235 CJZ393235 CTV393235 DDR393235 DNN393235 DXJ393235 EHF393235 ERB393235 FAX393235 FKT393235 FUP393235 GEL393235 GOH393235 GYD393235 HHZ393235 HRV393235 IBR393235 ILN393235 IVJ393235 JFF393235 JPB393235 JYX393235 KIT393235 KSP393235 LCL393235 LMH393235 LWD393235 MFZ393235 MPV393235 MZR393235 NJN393235 NTJ393235 ODF393235 ONB393235 OWX393235 PGT393235 PQP393235 QAL393235 QKH393235 QUD393235 RDZ393235 RNV393235 RXR393235 SHN393235 SRJ393235 TBF393235 TLB393235 TUX393235 UET393235 UOP393235 UYL393235 VIH393235 VSD393235 WBZ393235 WLV393235 WVR393235 J458771 JF458771 TB458771 ACX458771 AMT458771 AWP458771 BGL458771 BQH458771 CAD458771 CJZ458771 CTV458771 DDR458771 DNN458771 DXJ458771 EHF458771 ERB458771 FAX458771 FKT458771 FUP458771 GEL458771 GOH458771 GYD458771 HHZ458771 HRV458771 IBR458771 ILN458771 IVJ458771 JFF458771 JPB458771 JYX458771 KIT458771 KSP458771 LCL458771 LMH458771 LWD458771 MFZ458771 MPV458771 MZR458771 NJN458771 NTJ458771 ODF458771 ONB458771 OWX458771 PGT458771 PQP458771 QAL458771 QKH458771 QUD458771 RDZ458771 RNV458771 RXR458771 SHN458771 SRJ458771 TBF458771 TLB458771 TUX458771 UET458771 UOP458771 UYL458771 VIH458771 VSD458771 WBZ458771 WLV458771 WVR458771 J524307 JF524307 TB524307 ACX524307 AMT524307 AWP524307 BGL524307 BQH524307 CAD524307 CJZ524307 CTV524307 DDR524307 DNN524307 DXJ524307 EHF524307 ERB524307 FAX524307 FKT524307 FUP524307 GEL524307 GOH524307 GYD524307 HHZ524307 HRV524307 IBR524307 ILN524307 IVJ524307 JFF524307 JPB524307 JYX524307 KIT524307 KSP524307 LCL524307 LMH524307 LWD524307 MFZ524307 MPV524307 MZR524307 NJN524307 NTJ524307 ODF524307 ONB524307 OWX524307 PGT524307 PQP524307 QAL524307 QKH524307 QUD524307 RDZ524307 RNV524307 RXR524307 SHN524307 SRJ524307 TBF524307 TLB524307 TUX524307 UET524307 UOP524307 UYL524307 VIH524307 VSD524307 WBZ524307 WLV524307 WVR524307 J589843 JF589843 TB589843 ACX589843 AMT589843 AWP589843 BGL589843 BQH589843 CAD589843 CJZ589843 CTV589843 DDR589843 DNN589843 DXJ589843 EHF589843 ERB589843 FAX589843 FKT589843 FUP589843 GEL589843 GOH589843 GYD589843 HHZ589843 HRV589843 IBR589843 ILN589843 IVJ589843 JFF589843 JPB589843 JYX589843 KIT589843 KSP589843 LCL589843 LMH589843 LWD589843 MFZ589843 MPV589843 MZR589843 NJN589843 NTJ589843 ODF589843 ONB589843 OWX589843 PGT589843 PQP589843 QAL589843 QKH589843 QUD589843 RDZ589843 RNV589843 RXR589843 SHN589843 SRJ589843 TBF589843 TLB589843 TUX589843 UET589843 UOP589843 UYL589843 VIH589843 VSD589843 WBZ589843 WLV589843 WVR589843 J655379 JF655379 TB655379 ACX655379 AMT655379 AWP655379 BGL655379 BQH655379 CAD655379 CJZ655379 CTV655379 DDR655379 DNN655379 DXJ655379 EHF655379 ERB655379 FAX655379 FKT655379 FUP655379 GEL655379 GOH655379 GYD655379 HHZ655379 HRV655379 IBR655379 ILN655379 IVJ655379 JFF655379 JPB655379 JYX655379 KIT655379 KSP655379 LCL655379 LMH655379 LWD655379 MFZ655379 MPV655379 MZR655379 NJN655379 NTJ655379 ODF655379 ONB655379 OWX655379 PGT655379 PQP655379 QAL655379 QKH655379 QUD655379 RDZ655379 RNV655379 RXR655379 SHN655379 SRJ655379 TBF655379 TLB655379 TUX655379 UET655379 UOP655379 UYL655379 VIH655379 VSD655379 WBZ655379 WLV655379 WVR655379 J720915 JF720915 TB720915 ACX720915 AMT720915 AWP720915 BGL720915 BQH720915 CAD720915 CJZ720915 CTV720915 DDR720915 DNN720915 DXJ720915 EHF720915 ERB720915 FAX720915 FKT720915 FUP720915 GEL720915 GOH720915 GYD720915 HHZ720915 HRV720915 IBR720915 ILN720915 IVJ720915 JFF720915 JPB720915 JYX720915 KIT720915 KSP720915 LCL720915 LMH720915 LWD720915 MFZ720915 MPV720915 MZR720915 NJN720915 NTJ720915 ODF720915 ONB720915 OWX720915 PGT720915 PQP720915 QAL720915 QKH720915 QUD720915 RDZ720915 RNV720915 RXR720915 SHN720915 SRJ720915 TBF720915 TLB720915 TUX720915 UET720915 UOP720915 UYL720915 VIH720915 VSD720915 WBZ720915 WLV720915 WVR720915 J786451 JF786451 TB786451 ACX786451 AMT786451 AWP786451 BGL786451 BQH786451 CAD786451 CJZ786451 CTV786451 DDR786451 DNN786451 DXJ786451 EHF786451 ERB786451 FAX786451 FKT786451 FUP786451 GEL786451 GOH786451 GYD786451 HHZ786451 HRV786451 IBR786451 ILN786451 IVJ786451 JFF786451 JPB786451 JYX786451 KIT786451 KSP786451 LCL786451 LMH786451 LWD786451 MFZ786451 MPV786451 MZR786451 NJN786451 NTJ786451 ODF786451 ONB786451 OWX786451 PGT786451 PQP786451 QAL786451 QKH786451 QUD786451 RDZ786451 RNV786451 RXR786451 SHN786451 SRJ786451 TBF786451 TLB786451 TUX786451 UET786451 UOP786451 UYL786451 VIH786451 VSD786451 WBZ786451 WLV786451 WVR786451 J851987 JF851987 TB851987 ACX851987 AMT851987 AWP851987 BGL851987 BQH851987 CAD851987 CJZ851987 CTV851987 DDR851987 DNN851987 DXJ851987 EHF851987 ERB851987 FAX851987 FKT851987 FUP851987 GEL851987 GOH851987 GYD851987 HHZ851987 HRV851987 IBR851987 ILN851987 IVJ851987 JFF851987 JPB851987 JYX851987 KIT851987 KSP851987 LCL851987 LMH851987 LWD851987 MFZ851987 MPV851987 MZR851987 NJN851987 NTJ851987 ODF851987 ONB851987 OWX851987 PGT851987 PQP851987 QAL851987 QKH851987 QUD851987 RDZ851987 RNV851987 RXR851987 SHN851987 SRJ851987 TBF851987 TLB851987 TUX851987 UET851987 UOP851987 UYL851987 VIH851987 VSD851987 WBZ851987 WLV851987 WVR851987 J917523 JF917523 TB917523 ACX917523 AMT917523 AWP917523 BGL917523 BQH917523 CAD917523 CJZ917523 CTV917523 DDR917523 DNN917523 DXJ917523 EHF917523 ERB917523 FAX917523 FKT917523 FUP917523 GEL917523 GOH917523 GYD917523 HHZ917523 HRV917523 IBR917523 ILN917523 IVJ917523 JFF917523 JPB917523 JYX917523 KIT917523 KSP917523 LCL917523 LMH917523 LWD917523 MFZ917523 MPV917523 MZR917523 NJN917523 NTJ917523 ODF917523 ONB917523 OWX917523 PGT917523 PQP917523 QAL917523 QKH917523 QUD917523 RDZ917523 RNV917523 RXR917523 SHN917523 SRJ917523 TBF917523 TLB917523 TUX917523 UET917523 UOP917523 UYL917523 VIH917523 VSD917523 WBZ917523 WLV917523 WVR917523 J983059 JF983059 TB983059 ACX983059 AMT983059 AWP983059 BGL983059 BQH983059 CAD983059 CJZ983059 CTV983059 DDR983059 DNN983059 DXJ983059 EHF983059 ERB983059 FAX983059 FKT983059 FUP983059 GEL983059 GOH983059 GYD983059 HHZ983059 HRV983059 IBR983059 ILN983059 IVJ983059 JFF983059 JPB983059 JYX983059 KIT983059 KSP983059 LCL983059 LMH983059 LWD983059 MFZ983059 MPV983059 MZR983059 NJN983059 NTJ983059 ODF983059 ONB983059 OWX983059 PGT983059 PQP983059 QAL983059 QKH983059 QUD983059 RDZ983059 RNV983059 RXR983059 SHN983059 SRJ983059 TBF983059 TLB983059 TUX983059 UET983059 UOP983059 UYL983059 VIH983059 VSD983059 WBZ983059 WLV983059 WVR983059 J37:J43 JF37:JF43 TB37:TB43 ACX37:ACX43 AMT37:AMT43 AWP37:AWP43 BGL37:BGL43 BQH37:BQH43 CAD37:CAD43 CJZ37:CJZ43 CTV37:CTV43 DDR37:DDR43 DNN37:DNN43 DXJ37:DXJ43 EHF37:EHF43 ERB37:ERB43 FAX37:FAX43 FKT37:FKT43 FUP37:FUP43 GEL37:GEL43 GOH37:GOH43 GYD37:GYD43 HHZ37:HHZ43 HRV37:HRV43 IBR37:IBR43 ILN37:ILN43 IVJ37:IVJ43 JFF37:JFF43 JPB37:JPB43 JYX37:JYX43 KIT37:KIT43 KSP37:KSP43 LCL37:LCL43 LMH37:LMH43 LWD37:LWD43 MFZ37:MFZ43 MPV37:MPV43 MZR37:MZR43 NJN37:NJN43 NTJ37:NTJ43 ODF37:ODF43 ONB37:ONB43 OWX37:OWX43 PGT37:PGT43 PQP37:PQP43 QAL37:QAL43 QKH37:QKH43 QUD37:QUD43 RDZ37:RDZ43 RNV37:RNV43 RXR37:RXR43 SHN37:SHN43 SRJ37:SRJ43 TBF37:TBF43 TLB37:TLB43 TUX37:TUX43 UET37:UET43 UOP37:UOP43 UYL37:UYL43 VIH37:VIH43 VSD37:VSD43 WBZ37:WBZ43 WLV37:WLV43 WVR37:WVR43 J65573:J65579 JF65573:JF65579 TB65573:TB65579 ACX65573:ACX65579 AMT65573:AMT65579 AWP65573:AWP65579 BGL65573:BGL65579 BQH65573:BQH65579 CAD65573:CAD65579 CJZ65573:CJZ65579 CTV65573:CTV65579 DDR65573:DDR65579 DNN65573:DNN65579 DXJ65573:DXJ65579 EHF65573:EHF65579 ERB65573:ERB65579 FAX65573:FAX65579 FKT65573:FKT65579 FUP65573:FUP65579 GEL65573:GEL65579 GOH65573:GOH65579 GYD65573:GYD65579 HHZ65573:HHZ65579 HRV65573:HRV65579 IBR65573:IBR65579 ILN65573:ILN65579 IVJ65573:IVJ65579 JFF65573:JFF65579 JPB65573:JPB65579 JYX65573:JYX65579 KIT65573:KIT65579 KSP65573:KSP65579 LCL65573:LCL65579 LMH65573:LMH65579 LWD65573:LWD65579 MFZ65573:MFZ65579 MPV65573:MPV65579 MZR65573:MZR65579 NJN65573:NJN65579 NTJ65573:NTJ65579 ODF65573:ODF65579 ONB65573:ONB65579 OWX65573:OWX65579 PGT65573:PGT65579 PQP65573:PQP65579 QAL65573:QAL65579 QKH65573:QKH65579 QUD65573:QUD65579 RDZ65573:RDZ65579 RNV65573:RNV65579 RXR65573:RXR65579 SHN65573:SHN65579 SRJ65573:SRJ65579 TBF65573:TBF65579 TLB65573:TLB65579 TUX65573:TUX65579 UET65573:UET65579 UOP65573:UOP65579 UYL65573:UYL65579 VIH65573:VIH65579 VSD65573:VSD65579 WBZ65573:WBZ65579 WLV65573:WLV65579 WVR65573:WVR65579 J131109:J131115 JF131109:JF131115 TB131109:TB131115 ACX131109:ACX131115 AMT131109:AMT131115 AWP131109:AWP131115 BGL131109:BGL131115 BQH131109:BQH131115 CAD131109:CAD131115 CJZ131109:CJZ131115 CTV131109:CTV131115 DDR131109:DDR131115 DNN131109:DNN131115 DXJ131109:DXJ131115 EHF131109:EHF131115 ERB131109:ERB131115 FAX131109:FAX131115 FKT131109:FKT131115 FUP131109:FUP131115 GEL131109:GEL131115 GOH131109:GOH131115 GYD131109:GYD131115 HHZ131109:HHZ131115 HRV131109:HRV131115 IBR131109:IBR131115 ILN131109:ILN131115 IVJ131109:IVJ131115 JFF131109:JFF131115 JPB131109:JPB131115 JYX131109:JYX131115 KIT131109:KIT131115 KSP131109:KSP131115 LCL131109:LCL131115 LMH131109:LMH131115 LWD131109:LWD131115 MFZ131109:MFZ131115 MPV131109:MPV131115 MZR131109:MZR131115 NJN131109:NJN131115 NTJ131109:NTJ131115 ODF131109:ODF131115 ONB131109:ONB131115 OWX131109:OWX131115 PGT131109:PGT131115 PQP131109:PQP131115 QAL131109:QAL131115 QKH131109:QKH131115 QUD131109:QUD131115 RDZ131109:RDZ131115 RNV131109:RNV131115 RXR131109:RXR131115 SHN131109:SHN131115 SRJ131109:SRJ131115 TBF131109:TBF131115 TLB131109:TLB131115 TUX131109:TUX131115 UET131109:UET131115 UOP131109:UOP131115 UYL131109:UYL131115 VIH131109:VIH131115 VSD131109:VSD131115 WBZ131109:WBZ131115 WLV131109:WLV131115 WVR131109:WVR131115 J196645:J196651 JF196645:JF196651 TB196645:TB196651 ACX196645:ACX196651 AMT196645:AMT196651 AWP196645:AWP196651 BGL196645:BGL196651 BQH196645:BQH196651 CAD196645:CAD196651 CJZ196645:CJZ196651 CTV196645:CTV196651 DDR196645:DDR196651 DNN196645:DNN196651 DXJ196645:DXJ196651 EHF196645:EHF196651 ERB196645:ERB196651 FAX196645:FAX196651 FKT196645:FKT196651 FUP196645:FUP196651 GEL196645:GEL196651 GOH196645:GOH196651 GYD196645:GYD196651 HHZ196645:HHZ196651 HRV196645:HRV196651 IBR196645:IBR196651 ILN196645:ILN196651 IVJ196645:IVJ196651 JFF196645:JFF196651 JPB196645:JPB196651 JYX196645:JYX196651 KIT196645:KIT196651 KSP196645:KSP196651 LCL196645:LCL196651 LMH196645:LMH196651 LWD196645:LWD196651 MFZ196645:MFZ196651 MPV196645:MPV196651 MZR196645:MZR196651 NJN196645:NJN196651 NTJ196645:NTJ196651 ODF196645:ODF196651 ONB196645:ONB196651 OWX196645:OWX196651 PGT196645:PGT196651 PQP196645:PQP196651 QAL196645:QAL196651 QKH196645:QKH196651 QUD196645:QUD196651 RDZ196645:RDZ196651 RNV196645:RNV196651 RXR196645:RXR196651 SHN196645:SHN196651 SRJ196645:SRJ196651 TBF196645:TBF196651 TLB196645:TLB196651 TUX196645:TUX196651 UET196645:UET196651 UOP196645:UOP196651 UYL196645:UYL196651 VIH196645:VIH196651 VSD196645:VSD196651 WBZ196645:WBZ196651 WLV196645:WLV196651 WVR196645:WVR196651 J262181:J262187 JF262181:JF262187 TB262181:TB262187 ACX262181:ACX262187 AMT262181:AMT262187 AWP262181:AWP262187 BGL262181:BGL262187 BQH262181:BQH262187 CAD262181:CAD262187 CJZ262181:CJZ262187 CTV262181:CTV262187 DDR262181:DDR262187 DNN262181:DNN262187 DXJ262181:DXJ262187 EHF262181:EHF262187 ERB262181:ERB262187 FAX262181:FAX262187 FKT262181:FKT262187 FUP262181:FUP262187 GEL262181:GEL262187 GOH262181:GOH262187 GYD262181:GYD262187 HHZ262181:HHZ262187 HRV262181:HRV262187 IBR262181:IBR262187 ILN262181:ILN262187 IVJ262181:IVJ262187 JFF262181:JFF262187 JPB262181:JPB262187 JYX262181:JYX262187 KIT262181:KIT262187 KSP262181:KSP262187 LCL262181:LCL262187 LMH262181:LMH262187 LWD262181:LWD262187 MFZ262181:MFZ262187 MPV262181:MPV262187 MZR262181:MZR262187 NJN262181:NJN262187 NTJ262181:NTJ262187 ODF262181:ODF262187 ONB262181:ONB262187 OWX262181:OWX262187 PGT262181:PGT262187 PQP262181:PQP262187 QAL262181:QAL262187 QKH262181:QKH262187 QUD262181:QUD262187 RDZ262181:RDZ262187 RNV262181:RNV262187 RXR262181:RXR262187 SHN262181:SHN262187 SRJ262181:SRJ262187 TBF262181:TBF262187 TLB262181:TLB262187 TUX262181:TUX262187 UET262181:UET262187 UOP262181:UOP262187 UYL262181:UYL262187 VIH262181:VIH262187 VSD262181:VSD262187 WBZ262181:WBZ262187 WLV262181:WLV262187 WVR262181:WVR262187 J327717:J327723 JF327717:JF327723 TB327717:TB327723 ACX327717:ACX327723 AMT327717:AMT327723 AWP327717:AWP327723 BGL327717:BGL327723 BQH327717:BQH327723 CAD327717:CAD327723 CJZ327717:CJZ327723 CTV327717:CTV327723 DDR327717:DDR327723 DNN327717:DNN327723 DXJ327717:DXJ327723 EHF327717:EHF327723 ERB327717:ERB327723 FAX327717:FAX327723 FKT327717:FKT327723 FUP327717:FUP327723 GEL327717:GEL327723 GOH327717:GOH327723 GYD327717:GYD327723 HHZ327717:HHZ327723 HRV327717:HRV327723 IBR327717:IBR327723 ILN327717:ILN327723 IVJ327717:IVJ327723 JFF327717:JFF327723 JPB327717:JPB327723 JYX327717:JYX327723 KIT327717:KIT327723 KSP327717:KSP327723 LCL327717:LCL327723 LMH327717:LMH327723 LWD327717:LWD327723 MFZ327717:MFZ327723 MPV327717:MPV327723 MZR327717:MZR327723 NJN327717:NJN327723 NTJ327717:NTJ327723 ODF327717:ODF327723 ONB327717:ONB327723 OWX327717:OWX327723 PGT327717:PGT327723 PQP327717:PQP327723 QAL327717:QAL327723 QKH327717:QKH327723 QUD327717:QUD327723 RDZ327717:RDZ327723 RNV327717:RNV327723 RXR327717:RXR327723 SHN327717:SHN327723 SRJ327717:SRJ327723 TBF327717:TBF327723 TLB327717:TLB327723 TUX327717:TUX327723 UET327717:UET327723 UOP327717:UOP327723 UYL327717:UYL327723 VIH327717:VIH327723 VSD327717:VSD327723 WBZ327717:WBZ327723 WLV327717:WLV327723 WVR327717:WVR327723 J393253:J393259 JF393253:JF393259 TB393253:TB393259 ACX393253:ACX393259 AMT393253:AMT393259 AWP393253:AWP393259 BGL393253:BGL393259 BQH393253:BQH393259 CAD393253:CAD393259 CJZ393253:CJZ393259 CTV393253:CTV393259 DDR393253:DDR393259 DNN393253:DNN393259 DXJ393253:DXJ393259 EHF393253:EHF393259 ERB393253:ERB393259 FAX393253:FAX393259 FKT393253:FKT393259 FUP393253:FUP393259 GEL393253:GEL393259 GOH393253:GOH393259 GYD393253:GYD393259 HHZ393253:HHZ393259 HRV393253:HRV393259 IBR393253:IBR393259 ILN393253:ILN393259 IVJ393253:IVJ393259 JFF393253:JFF393259 JPB393253:JPB393259 JYX393253:JYX393259 KIT393253:KIT393259 KSP393253:KSP393259 LCL393253:LCL393259 LMH393253:LMH393259 LWD393253:LWD393259 MFZ393253:MFZ393259 MPV393253:MPV393259 MZR393253:MZR393259 NJN393253:NJN393259 NTJ393253:NTJ393259 ODF393253:ODF393259 ONB393253:ONB393259 OWX393253:OWX393259 PGT393253:PGT393259 PQP393253:PQP393259 QAL393253:QAL393259 QKH393253:QKH393259 QUD393253:QUD393259 RDZ393253:RDZ393259 RNV393253:RNV393259 RXR393253:RXR393259 SHN393253:SHN393259 SRJ393253:SRJ393259 TBF393253:TBF393259 TLB393253:TLB393259 TUX393253:TUX393259 UET393253:UET393259 UOP393253:UOP393259 UYL393253:UYL393259 VIH393253:VIH393259 VSD393253:VSD393259 WBZ393253:WBZ393259 WLV393253:WLV393259 WVR393253:WVR393259 J458789:J458795 JF458789:JF458795 TB458789:TB458795 ACX458789:ACX458795 AMT458789:AMT458795 AWP458789:AWP458795 BGL458789:BGL458795 BQH458789:BQH458795 CAD458789:CAD458795 CJZ458789:CJZ458795 CTV458789:CTV458795 DDR458789:DDR458795 DNN458789:DNN458795 DXJ458789:DXJ458795 EHF458789:EHF458795 ERB458789:ERB458795 FAX458789:FAX458795 FKT458789:FKT458795 FUP458789:FUP458795 GEL458789:GEL458795 GOH458789:GOH458795 GYD458789:GYD458795 HHZ458789:HHZ458795 HRV458789:HRV458795 IBR458789:IBR458795 ILN458789:ILN458795 IVJ458789:IVJ458795 JFF458789:JFF458795 JPB458789:JPB458795 JYX458789:JYX458795 KIT458789:KIT458795 KSP458789:KSP458795 LCL458789:LCL458795 LMH458789:LMH458795 LWD458789:LWD458795 MFZ458789:MFZ458795 MPV458789:MPV458795 MZR458789:MZR458795 NJN458789:NJN458795 NTJ458789:NTJ458795 ODF458789:ODF458795 ONB458789:ONB458795 OWX458789:OWX458795 PGT458789:PGT458795 PQP458789:PQP458795 QAL458789:QAL458795 QKH458789:QKH458795 QUD458789:QUD458795 RDZ458789:RDZ458795 RNV458789:RNV458795 RXR458789:RXR458795 SHN458789:SHN458795 SRJ458789:SRJ458795 TBF458789:TBF458795 TLB458789:TLB458795 TUX458789:TUX458795 UET458789:UET458795 UOP458789:UOP458795 UYL458789:UYL458795 VIH458789:VIH458795 VSD458789:VSD458795 WBZ458789:WBZ458795 WLV458789:WLV458795 WVR458789:WVR458795 J524325:J524331 JF524325:JF524331 TB524325:TB524331 ACX524325:ACX524331 AMT524325:AMT524331 AWP524325:AWP524331 BGL524325:BGL524331 BQH524325:BQH524331 CAD524325:CAD524331 CJZ524325:CJZ524331 CTV524325:CTV524331 DDR524325:DDR524331 DNN524325:DNN524331 DXJ524325:DXJ524331 EHF524325:EHF524331 ERB524325:ERB524331 FAX524325:FAX524331 FKT524325:FKT524331 FUP524325:FUP524331 GEL524325:GEL524331 GOH524325:GOH524331 GYD524325:GYD524331 HHZ524325:HHZ524331 HRV524325:HRV524331 IBR524325:IBR524331 ILN524325:ILN524331 IVJ524325:IVJ524331 JFF524325:JFF524331 JPB524325:JPB524331 JYX524325:JYX524331 KIT524325:KIT524331 KSP524325:KSP524331 LCL524325:LCL524331 LMH524325:LMH524331 LWD524325:LWD524331 MFZ524325:MFZ524331 MPV524325:MPV524331 MZR524325:MZR524331 NJN524325:NJN524331 NTJ524325:NTJ524331 ODF524325:ODF524331 ONB524325:ONB524331 OWX524325:OWX524331 PGT524325:PGT524331 PQP524325:PQP524331 QAL524325:QAL524331 QKH524325:QKH524331 QUD524325:QUD524331 RDZ524325:RDZ524331 RNV524325:RNV524331 RXR524325:RXR524331 SHN524325:SHN524331 SRJ524325:SRJ524331 TBF524325:TBF524331 TLB524325:TLB524331 TUX524325:TUX524331 UET524325:UET524331 UOP524325:UOP524331 UYL524325:UYL524331 VIH524325:VIH524331 VSD524325:VSD524331 WBZ524325:WBZ524331 WLV524325:WLV524331 WVR524325:WVR524331 J589861:J589867 JF589861:JF589867 TB589861:TB589867 ACX589861:ACX589867 AMT589861:AMT589867 AWP589861:AWP589867 BGL589861:BGL589867 BQH589861:BQH589867 CAD589861:CAD589867 CJZ589861:CJZ589867 CTV589861:CTV589867 DDR589861:DDR589867 DNN589861:DNN589867 DXJ589861:DXJ589867 EHF589861:EHF589867 ERB589861:ERB589867 FAX589861:FAX589867 FKT589861:FKT589867 FUP589861:FUP589867 GEL589861:GEL589867 GOH589861:GOH589867 GYD589861:GYD589867 HHZ589861:HHZ589867 HRV589861:HRV589867 IBR589861:IBR589867 ILN589861:ILN589867 IVJ589861:IVJ589867 JFF589861:JFF589867 JPB589861:JPB589867 JYX589861:JYX589867 KIT589861:KIT589867 KSP589861:KSP589867 LCL589861:LCL589867 LMH589861:LMH589867 LWD589861:LWD589867 MFZ589861:MFZ589867 MPV589861:MPV589867 MZR589861:MZR589867 NJN589861:NJN589867 NTJ589861:NTJ589867 ODF589861:ODF589867 ONB589861:ONB589867 OWX589861:OWX589867 PGT589861:PGT589867 PQP589861:PQP589867 QAL589861:QAL589867 QKH589861:QKH589867 QUD589861:QUD589867 RDZ589861:RDZ589867 RNV589861:RNV589867 RXR589861:RXR589867 SHN589861:SHN589867 SRJ589861:SRJ589867 TBF589861:TBF589867 TLB589861:TLB589867 TUX589861:TUX589867 UET589861:UET589867 UOP589861:UOP589867 UYL589861:UYL589867 VIH589861:VIH589867 VSD589861:VSD589867 WBZ589861:WBZ589867 WLV589861:WLV589867 WVR589861:WVR589867 J655397:J655403 JF655397:JF655403 TB655397:TB655403 ACX655397:ACX655403 AMT655397:AMT655403 AWP655397:AWP655403 BGL655397:BGL655403 BQH655397:BQH655403 CAD655397:CAD655403 CJZ655397:CJZ655403 CTV655397:CTV655403 DDR655397:DDR655403 DNN655397:DNN655403 DXJ655397:DXJ655403 EHF655397:EHF655403 ERB655397:ERB655403 FAX655397:FAX655403 FKT655397:FKT655403 FUP655397:FUP655403 GEL655397:GEL655403 GOH655397:GOH655403 GYD655397:GYD655403 HHZ655397:HHZ655403 HRV655397:HRV655403 IBR655397:IBR655403 ILN655397:ILN655403 IVJ655397:IVJ655403 JFF655397:JFF655403 JPB655397:JPB655403 JYX655397:JYX655403 KIT655397:KIT655403 KSP655397:KSP655403 LCL655397:LCL655403 LMH655397:LMH655403 LWD655397:LWD655403 MFZ655397:MFZ655403 MPV655397:MPV655403 MZR655397:MZR655403 NJN655397:NJN655403 NTJ655397:NTJ655403 ODF655397:ODF655403 ONB655397:ONB655403 OWX655397:OWX655403 PGT655397:PGT655403 PQP655397:PQP655403 QAL655397:QAL655403 QKH655397:QKH655403 QUD655397:QUD655403 RDZ655397:RDZ655403 RNV655397:RNV655403 RXR655397:RXR655403 SHN655397:SHN655403 SRJ655397:SRJ655403 TBF655397:TBF655403 TLB655397:TLB655403 TUX655397:TUX655403 UET655397:UET655403 UOP655397:UOP655403 UYL655397:UYL655403 VIH655397:VIH655403 VSD655397:VSD655403 WBZ655397:WBZ655403 WLV655397:WLV655403 WVR655397:WVR655403 J720933:J720939 JF720933:JF720939 TB720933:TB720939 ACX720933:ACX720939 AMT720933:AMT720939 AWP720933:AWP720939 BGL720933:BGL720939 BQH720933:BQH720939 CAD720933:CAD720939 CJZ720933:CJZ720939 CTV720933:CTV720939 DDR720933:DDR720939 DNN720933:DNN720939 DXJ720933:DXJ720939 EHF720933:EHF720939 ERB720933:ERB720939 FAX720933:FAX720939 FKT720933:FKT720939 FUP720933:FUP720939 GEL720933:GEL720939 GOH720933:GOH720939 GYD720933:GYD720939 HHZ720933:HHZ720939 HRV720933:HRV720939 IBR720933:IBR720939 ILN720933:ILN720939 IVJ720933:IVJ720939 JFF720933:JFF720939 JPB720933:JPB720939 JYX720933:JYX720939 KIT720933:KIT720939 KSP720933:KSP720939 LCL720933:LCL720939 LMH720933:LMH720939 LWD720933:LWD720939 MFZ720933:MFZ720939 MPV720933:MPV720939 MZR720933:MZR720939 NJN720933:NJN720939 NTJ720933:NTJ720939 ODF720933:ODF720939 ONB720933:ONB720939 OWX720933:OWX720939 PGT720933:PGT720939 PQP720933:PQP720939 QAL720933:QAL720939 QKH720933:QKH720939 QUD720933:QUD720939 RDZ720933:RDZ720939 RNV720933:RNV720939 RXR720933:RXR720939 SHN720933:SHN720939 SRJ720933:SRJ720939 TBF720933:TBF720939 TLB720933:TLB720939 TUX720933:TUX720939 UET720933:UET720939 UOP720933:UOP720939 UYL720933:UYL720939 VIH720933:VIH720939 VSD720933:VSD720939 WBZ720933:WBZ720939 WLV720933:WLV720939 WVR720933:WVR720939 J786469:J786475 JF786469:JF786475 TB786469:TB786475 ACX786469:ACX786475 AMT786469:AMT786475 AWP786469:AWP786475 BGL786469:BGL786475 BQH786469:BQH786475 CAD786469:CAD786475 CJZ786469:CJZ786475 CTV786469:CTV786475 DDR786469:DDR786475 DNN786469:DNN786475 DXJ786469:DXJ786475 EHF786469:EHF786475 ERB786469:ERB786475 FAX786469:FAX786475 FKT786469:FKT786475 FUP786469:FUP786475 GEL786469:GEL786475 GOH786469:GOH786475 GYD786469:GYD786475 HHZ786469:HHZ786475 HRV786469:HRV786475 IBR786469:IBR786475 ILN786469:ILN786475 IVJ786469:IVJ786475 JFF786469:JFF786475 JPB786469:JPB786475 JYX786469:JYX786475 KIT786469:KIT786475 KSP786469:KSP786475 LCL786469:LCL786475 LMH786469:LMH786475 LWD786469:LWD786475 MFZ786469:MFZ786475 MPV786469:MPV786475 MZR786469:MZR786475 NJN786469:NJN786475 NTJ786469:NTJ786475 ODF786469:ODF786475 ONB786469:ONB786475 OWX786469:OWX786475 PGT786469:PGT786475 PQP786469:PQP786475 QAL786469:QAL786475 QKH786469:QKH786475 QUD786469:QUD786475 RDZ786469:RDZ786475 RNV786469:RNV786475 RXR786469:RXR786475 SHN786469:SHN786475 SRJ786469:SRJ786475 TBF786469:TBF786475 TLB786469:TLB786475 TUX786469:TUX786475 UET786469:UET786475 UOP786469:UOP786475 UYL786469:UYL786475 VIH786469:VIH786475 VSD786469:VSD786475 WBZ786469:WBZ786475 WLV786469:WLV786475 WVR786469:WVR786475 J852005:J852011 JF852005:JF852011 TB852005:TB852011 ACX852005:ACX852011 AMT852005:AMT852011 AWP852005:AWP852011 BGL852005:BGL852011 BQH852005:BQH852011 CAD852005:CAD852011 CJZ852005:CJZ852011 CTV852005:CTV852011 DDR852005:DDR852011 DNN852005:DNN852011 DXJ852005:DXJ852011 EHF852005:EHF852011 ERB852005:ERB852011 FAX852005:FAX852011 FKT852005:FKT852011 FUP852005:FUP852011 GEL852005:GEL852011 GOH852005:GOH852011 GYD852005:GYD852011 HHZ852005:HHZ852011 HRV852005:HRV852011 IBR852005:IBR852011 ILN852005:ILN852011 IVJ852005:IVJ852011 JFF852005:JFF852011 JPB852005:JPB852011 JYX852005:JYX852011 KIT852005:KIT852011 KSP852005:KSP852011 LCL852005:LCL852011 LMH852005:LMH852011 LWD852005:LWD852011 MFZ852005:MFZ852011 MPV852005:MPV852011 MZR852005:MZR852011 NJN852005:NJN852011 NTJ852005:NTJ852011 ODF852005:ODF852011 ONB852005:ONB852011 OWX852005:OWX852011 PGT852005:PGT852011 PQP852005:PQP852011 QAL852005:QAL852011 QKH852005:QKH852011 QUD852005:QUD852011 RDZ852005:RDZ852011 RNV852005:RNV852011 RXR852005:RXR852011 SHN852005:SHN852011 SRJ852005:SRJ852011 TBF852005:TBF852011 TLB852005:TLB852011 TUX852005:TUX852011 UET852005:UET852011 UOP852005:UOP852011 UYL852005:UYL852011 VIH852005:VIH852011 VSD852005:VSD852011 WBZ852005:WBZ852011 WLV852005:WLV852011 WVR852005:WVR852011 J917541:J917547 JF917541:JF917547 TB917541:TB917547 ACX917541:ACX917547 AMT917541:AMT917547 AWP917541:AWP917547 BGL917541:BGL917547 BQH917541:BQH917547 CAD917541:CAD917547 CJZ917541:CJZ917547 CTV917541:CTV917547 DDR917541:DDR917547 DNN917541:DNN917547 DXJ917541:DXJ917547 EHF917541:EHF917547 ERB917541:ERB917547 FAX917541:FAX917547 FKT917541:FKT917547 FUP917541:FUP917547 GEL917541:GEL917547 GOH917541:GOH917547 GYD917541:GYD917547 HHZ917541:HHZ917547 HRV917541:HRV917547 IBR917541:IBR917547 ILN917541:ILN917547 IVJ917541:IVJ917547 JFF917541:JFF917547 JPB917541:JPB917547 JYX917541:JYX917547 KIT917541:KIT917547 KSP917541:KSP917547 LCL917541:LCL917547 LMH917541:LMH917547 LWD917541:LWD917547 MFZ917541:MFZ917547 MPV917541:MPV917547 MZR917541:MZR917547 NJN917541:NJN917547 NTJ917541:NTJ917547 ODF917541:ODF917547 ONB917541:ONB917547 OWX917541:OWX917547 PGT917541:PGT917547 PQP917541:PQP917547 QAL917541:QAL917547 QKH917541:QKH917547 QUD917541:QUD917547 RDZ917541:RDZ917547 RNV917541:RNV917547 RXR917541:RXR917547 SHN917541:SHN917547 SRJ917541:SRJ917547 TBF917541:TBF917547 TLB917541:TLB917547 TUX917541:TUX917547 UET917541:UET917547 UOP917541:UOP917547 UYL917541:UYL917547 VIH917541:VIH917547 VSD917541:VSD917547 WBZ917541:WBZ917547 WLV917541:WLV917547 WVR917541:WVR917547 J983077:J983083 JF983077:JF983083 TB983077:TB983083 ACX983077:ACX983083 AMT983077:AMT983083 AWP983077:AWP983083 BGL983077:BGL983083 BQH983077:BQH983083 CAD983077:CAD983083 CJZ983077:CJZ983083 CTV983077:CTV983083 DDR983077:DDR983083 DNN983077:DNN983083 DXJ983077:DXJ983083 EHF983077:EHF983083 ERB983077:ERB983083 FAX983077:FAX983083 FKT983077:FKT983083 FUP983077:FUP983083 GEL983077:GEL983083 GOH983077:GOH983083 GYD983077:GYD983083 HHZ983077:HHZ983083 HRV983077:HRV983083 IBR983077:IBR983083 ILN983077:ILN983083 IVJ983077:IVJ983083 JFF983077:JFF983083 JPB983077:JPB983083 JYX983077:JYX983083 KIT983077:KIT983083 KSP983077:KSP983083 LCL983077:LCL983083 LMH983077:LMH983083 LWD983077:LWD983083 MFZ983077:MFZ983083 MPV983077:MPV983083 MZR983077:MZR983083 NJN983077:NJN983083 NTJ983077:NTJ983083 ODF983077:ODF983083 ONB983077:ONB983083 OWX983077:OWX983083 PGT983077:PGT983083 PQP983077:PQP983083 QAL983077:QAL983083 QKH983077:QKH983083 QUD983077:QUD983083 RDZ983077:RDZ983083 RNV983077:RNV983083 RXR983077:RXR983083 SHN983077:SHN983083 SRJ983077:SRJ983083 TBF983077:TBF983083 TLB983077:TLB983083 TUX983077:TUX983083 UET983077:UET983083 UOP983077:UOP983083 UYL983077:UYL983083 VIH983077:VIH983083 VSD983077:VSD983083 WBZ983077:WBZ983083 WLV983077:WLV983083 WVR983077:WVR983083 J29:J35 JF29:JF35 TB29:TB35 ACX29:ACX35 AMT29:AMT35 AWP29:AWP35 BGL29:BGL35 BQH29:BQH35 CAD29:CAD35 CJZ29:CJZ35 CTV29:CTV35 DDR29:DDR35 DNN29:DNN35 DXJ29:DXJ35 EHF29:EHF35 ERB29:ERB35 FAX29:FAX35 FKT29:FKT35 FUP29:FUP35 GEL29:GEL35 GOH29:GOH35 GYD29:GYD35 HHZ29:HHZ35 HRV29:HRV35 IBR29:IBR35 ILN29:ILN35 IVJ29:IVJ35 JFF29:JFF35 JPB29:JPB35 JYX29:JYX35 KIT29:KIT35 KSP29:KSP35 LCL29:LCL35 LMH29:LMH35 LWD29:LWD35 MFZ29:MFZ35 MPV29:MPV35 MZR29:MZR35 NJN29:NJN35 NTJ29:NTJ35 ODF29:ODF35 ONB29:ONB35 OWX29:OWX35 PGT29:PGT35 PQP29:PQP35 QAL29:QAL35 QKH29:QKH35 QUD29:QUD35 RDZ29:RDZ35 RNV29:RNV35 RXR29:RXR35 SHN29:SHN35 SRJ29:SRJ35 TBF29:TBF35 TLB29:TLB35 TUX29:TUX35 UET29:UET35 UOP29:UOP35 UYL29:UYL35 VIH29:VIH35 VSD29:VSD35 WBZ29:WBZ35 WLV29:WLV35 WVR29:WVR35 J65565:J65571 JF65565:JF65571 TB65565:TB65571 ACX65565:ACX65571 AMT65565:AMT65571 AWP65565:AWP65571 BGL65565:BGL65571 BQH65565:BQH65571 CAD65565:CAD65571 CJZ65565:CJZ65571 CTV65565:CTV65571 DDR65565:DDR65571 DNN65565:DNN65571 DXJ65565:DXJ65571 EHF65565:EHF65571 ERB65565:ERB65571 FAX65565:FAX65571 FKT65565:FKT65571 FUP65565:FUP65571 GEL65565:GEL65571 GOH65565:GOH65571 GYD65565:GYD65571 HHZ65565:HHZ65571 HRV65565:HRV65571 IBR65565:IBR65571 ILN65565:ILN65571 IVJ65565:IVJ65571 JFF65565:JFF65571 JPB65565:JPB65571 JYX65565:JYX65571 KIT65565:KIT65571 KSP65565:KSP65571 LCL65565:LCL65571 LMH65565:LMH65571 LWD65565:LWD65571 MFZ65565:MFZ65571 MPV65565:MPV65571 MZR65565:MZR65571 NJN65565:NJN65571 NTJ65565:NTJ65571 ODF65565:ODF65571 ONB65565:ONB65571 OWX65565:OWX65571 PGT65565:PGT65571 PQP65565:PQP65571 QAL65565:QAL65571 QKH65565:QKH65571 QUD65565:QUD65571 RDZ65565:RDZ65571 RNV65565:RNV65571 RXR65565:RXR65571 SHN65565:SHN65571 SRJ65565:SRJ65571 TBF65565:TBF65571 TLB65565:TLB65571 TUX65565:TUX65571 UET65565:UET65571 UOP65565:UOP65571 UYL65565:UYL65571 VIH65565:VIH65571 VSD65565:VSD65571 WBZ65565:WBZ65571 WLV65565:WLV65571 WVR65565:WVR65571 J131101:J131107 JF131101:JF131107 TB131101:TB131107 ACX131101:ACX131107 AMT131101:AMT131107 AWP131101:AWP131107 BGL131101:BGL131107 BQH131101:BQH131107 CAD131101:CAD131107 CJZ131101:CJZ131107 CTV131101:CTV131107 DDR131101:DDR131107 DNN131101:DNN131107 DXJ131101:DXJ131107 EHF131101:EHF131107 ERB131101:ERB131107 FAX131101:FAX131107 FKT131101:FKT131107 FUP131101:FUP131107 GEL131101:GEL131107 GOH131101:GOH131107 GYD131101:GYD131107 HHZ131101:HHZ131107 HRV131101:HRV131107 IBR131101:IBR131107 ILN131101:ILN131107 IVJ131101:IVJ131107 JFF131101:JFF131107 JPB131101:JPB131107 JYX131101:JYX131107 KIT131101:KIT131107 KSP131101:KSP131107 LCL131101:LCL131107 LMH131101:LMH131107 LWD131101:LWD131107 MFZ131101:MFZ131107 MPV131101:MPV131107 MZR131101:MZR131107 NJN131101:NJN131107 NTJ131101:NTJ131107 ODF131101:ODF131107 ONB131101:ONB131107 OWX131101:OWX131107 PGT131101:PGT131107 PQP131101:PQP131107 QAL131101:QAL131107 QKH131101:QKH131107 QUD131101:QUD131107 RDZ131101:RDZ131107 RNV131101:RNV131107 RXR131101:RXR131107 SHN131101:SHN131107 SRJ131101:SRJ131107 TBF131101:TBF131107 TLB131101:TLB131107 TUX131101:TUX131107 UET131101:UET131107 UOP131101:UOP131107 UYL131101:UYL131107 VIH131101:VIH131107 VSD131101:VSD131107 WBZ131101:WBZ131107 WLV131101:WLV131107 WVR131101:WVR131107 J196637:J196643 JF196637:JF196643 TB196637:TB196643 ACX196637:ACX196643 AMT196637:AMT196643 AWP196637:AWP196643 BGL196637:BGL196643 BQH196637:BQH196643 CAD196637:CAD196643 CJZ196637:CJZ196643 CTV196637:CTV196643 DDR196637:DDR196643 DNN196637:DNN196643 DXJ196637:DXJ196643 EHF196637:EHF196643 ERB196637:ERB196643 FAX196637:FAX196643 FKT196637:FKT196643 FUP196637:FUP196643 GEL196637:GEL196643 GOH196637:GOH196643 GYD196637:GYD196643 HHZ196637:HHZ196643 HRV196637:HRV196643 IBR196637:IBR196643 ILN196637:ILN196643 IVJ196637:IVJ196643 JFF196637:JFF196643 JPB196637:JPB196643 JYX196637:JYX196643 KIT196637:KIT196643 KSP196637:KSP196643 LCL196637:LCL196643 LMH196637:LMH196643 LWD196637:LWD196643 MFZ196637:MFZ196643 MPV196637:MPV196643 MZR196637:MZR196643 NJN196637:NJN196643 NTJ196637:NTJ196643 ODF196637:ODF196643 ONB196637:ONB196643 OWX196637:OWX196643 PGT196637:PGT196643 PQP196637:PQP196643 QAL196637:QAL196643 QKH196637:QKH196643 QUD196637:QUD196643 RDZ196637:RDZ196643 RNV196637:RNV196643 RXR196637:RXR196643 SHN196637:SHN196643 SRJ196637:SRJ196643 TBF196637:TBF196643 TLB196637:TLB196643 TUX196637:TUX196643 UET196637:UET196643 UOP196637:UOP196643 UYL196637:UYL196643 VIH196637:VIH196643 VSD196637:VSD196643 WBZ196637:WBZ196643 WLV196637:WLV196643 WVR196637:WVR196643 J262173:J262179 JF262173:JF262179 TB262173:TB262179 ACX262173:ACX262179 AMT262173:AMT262179 AWP262173:AWP262179 BGL262173:BGL262179 BQH262173:BQH262179 CAD262173:CAD262179 CJZ262173:CJZ262179 CTV262173:CTV262179 DDR262173:DDR262179 DNN262173:DNN262179 DXJ262173:DXJ262179 EHF262173:EHF262179 ERB262173:ERB262179 FAX262173:FAX262179 FKT262173:FKT262179 FUP262173:FUP262179 GEL262173:GEL262179 GOH262173:GOH262179 GYD262173:GYD262179 HHZ262173:HHZ262179 HRV262173:HRV262179 IBR262173:IBR262179 ILN262173:ILN262179 IVJ262173:IVJ262179 JFF262173:JFF262179 JPB262173:JPB262179 JYX262173:JYX262179 KIT262173:KIT262179 KSP262173:KSP262179 LCL262173:LCL262179 LMH262173:LMH262179 LWD262173:LWD262179 MFZ262173:MFZ262179 MPV262173:MPV262179 MZR262173:MZR262179 NJN262173:NJN262179 NTJ262173:NTJ262179 ODF262173:ODF262179 ONB262173:ONB262179 OWX262173:OWX262179 PGT262173:PGT262179 PQP262173:PQP262179 QAL262173:QAL262179 QKH262173:QKH262179 QUD262173:QUD262179 RDZ262173:RDZ262179 RNV262173:RNV262179 RXR262173:RXR262179 SHN262173:SHN262179 SRJ262173:SRJ262179 TBF262173:TBF262179 TLB262173:TLB262179 TUX262173:TUX262179 UET262173:UET262179 UOP262173:UOP262179 UYL262173:UYL262179 VIH262173:VIH262179 VSD262173:VSD262179 WBZ262173:WBZ262179 WLV262173:WLV262179 WVR262173:WVR262179 J327709:J327715 JF327709:JF327715 TB327709:TB327715 ACX327709:ACX327715 AMT327709:AMT327715 AWP327709:AWP327715 BGL327709:BGL327715 BQH327709:BQH327715 CAD327709:CAD327715 CJZ327709:CJZ327715 CTV327709:CTV327715 DDR327709:DDR327715 DNN327709:DNN327715 DXJ327709:DXJ327715 EHF327709:EHF327715 ERB327709:ERB327715 FAX327709:FAX327715 FKT327709:FKT327715 FUP327709:FUP327715 GEL327709:GEL327715 GOH327709:GOH327715 GYD327709:GYD327715 HHZ327709:HHZ327715 HRV327709:HRV327715 IBR327709:IBR327715 ILN327709:ILN327715 IVJ327709:IVJ327715 JFF327709:JFF327715 JPB327709:JPB327715 JYX327709:JYX327715 KIT327709:KIT327715 KSP327709:KSP327715 LCL327709:LCL327715 LMH327709:LMH327715 LWD327709:LWD327715 MFZ327709:MFZ327715 MPV327709:MPV327715 MZR327709:MZR327715 NJN327709:NJN327715 NTJ327709:NTJ327715 ODF327709:ODF327715 ONB327709:ONB327715 OWX327709:OWX327715 PGT327709:PGT327715 PQP327709:PQP327715 QAL327709:QAL327715 QKH327709:QKH327715 QUD327709:QUD327715 RDZ327709:RDZ327715 RNV327709:RNV327715 RXR327709:RXR327715 SHN327709:SHN327715 SRJ327709:SRJ327715 TBF327709:TBF327715 TLB327709:TLB327715 TUX327709:TUX327715 UET327709:UET327715 UOP327709:UOP327715 UYL327709:UYL327715 VIH327709:VIH327715 VSD327709:VSD327715 WBZ327709:WBZ327715 WLV327709:WLV327715 WVR327709:WVR327715 J393245:J393251 JF393245:JF393251 TB393245:TB393251 ACX393245:ACX393251 AMT393245:AMT393251 AWP393245:AWP393251 BGL393245:BGL393251 BQH393245:BQH393251 CAD393245:CAD393251 CJZ393245:CJZ393251 CTV393245:CTV393251 DDR393245:DDR393251 DNN393245:DNN393251 DXJ393245:DXJ393251 EHF393245:EHF393251 ERB393245:ERB393251 FAX393245:FAX393251 FKT393245:FKT393251 FUP393245:FUP393251 GEL393245:GEL393251 GOH393245:GOH393251 GYD393245:GYD393251 HHZ393245:HHZ393251 HRV393245:HRV393251 IBR393245:IBR393251 ILN393245:ILN393251 IVJ393245:IVJ393251 JFF393245:JFF393251 JPB393245:JPB393251 JYX393245:JYX393251 KIT393245:KIT393251 KSP393245:KSP393251 LCL393245:LCL393251 LMH393245:LMH393251 LWD393245:LWD393251 MFZ393245:MFZ393251 MPV393245:MPV393251 MZR393245:MZR393251 NJN393245:NJN393251 NTJ393245:NTJ393251 ODF393245:ODF393251 ONB393245:ONB393251 OWX393245:OWX393251 PGT393245:PGT393251 PQP393245:PQP393251 QAL393245:QAL393251 QKH393245:QKH393251 QUD393245:QUD393251 RDZ393245:RDZ393251 RNV393245:RNV393251 RXR393245:RXR393251 SHN393245:SHN393251 SRJ393245:SRJ393251 TBF393245:TBF393251 TLB393245:TLB393251 TUX393245:TUX393251 UET393245:UET393251 UOP393245:UOP393251 UYL393245:UYL393251 VIH393245:VIH393251 VSD393245:VSD393251 WBZ393245:WBZ393251 WLV393245:WLV393251 WVR393245:WVR393251 J458781:J458787 JF458781:JF458787 TB458781:TB458787 ACX458781:ACX458787 AMT458781:AMT458787 AWP458781:AWP458787 BGL458781:BGL458787 BQH458781:BQH458787 CAD458781:CAD458787 CJZ458781:CJZ458787 CTV458781:CTV458787 DDR458781:DDR458787 DNN458781:DNN458787 DXJ458781:DXJ458787 EHF458781:EHF458787 ERB458781:ERB458787 FAX458781:FAX458787 FKT458781:FKT458787 FUP458781:FUP458787 GEL458781:GEL458787 GOH458781:GOH458787 GYD458781:GYD458787 HHZ458781:HHZ458787 HRV458781:HRV458787 IBR458781:IBR458787 ILN458781:ILN458787 IVJ458781:IVJ458787 JFF458781:JFF458787 JPB458781:JPB458787 JYX458781:JYX458787 KIT458781:KIT458787 KSP458781:KSP458787 LCL458781:LCL458787 LMH458781:LMH458787 LWD458781:LWD458787 MFZ458781:MFZ458787 MPV458781:MPV458787 MZR458781:MZR458787 NJN458781:NJN458787 NTJ458781:NTJ458787 ODF458781:ODF458787 ONB458781:ONB458787 OWX458781:OWX458787 PGT458781:PGT458787 PQP458781:PQP458787 QAL458781:QAL458787 QKH458781:QKH458787 QUD458781:QUD458787 RDZ458781:RDZ458787 RNV458781:RNV458787 RXR458781:RXR458787 SHN458781:SHN458787 SRJ458781:SRJ458787 TBF458781:TBF458787 TLB458781:TLB458787 TUX458781:TUX458787 UET458781:UET458787 UOP458781:UOP458787 UYL458781:UYL458787 VIH458781:VIH458787 VSD458781:VSD458787 WBZ458781:WBZ458787 WLV458781:WLV458787 WVR458781:WVR458787 J524317:J524323 JF524317:JF524323 TB524317:TB524323 ACX524317:ACX524323 AMT524317:AMT524323 AWP524317:AWP524323 BGL524317:BGL524323 BQH524317:BQH524323 CAD524317:CAD524323 CJZ524317:CJZ524323 CTV524317:CTV524323 DDR524317:DDR524323 DNN524317:DNN524323 DXJ524317:DXJ524323 EHF524317:EHF524323 ERB524317:ERB524323 FAX524317:FAX524323 FKT524317:FKT524323 FUP524317:FUP524323 GEL524317:GEL524323 GOH524317:GOH524323 GYD524317:GYD524323 HHZ524317:HHZ524323 HRV524317:HRV524323 IBR524317:IBR524323 ILN524317:ILN524323 IVJ524317:IVJ524323 JFF524317:JFF524323 JPB524317:JPB524323 JYX524317:JYX524323 KIT524317:KIT524323 KSP524317:KSP524323 LCL524317:LCL524323 LMH524317:LMH524323 LWD524317:LWD524323 MFZ524317:MFZ524323 MPV524317:MPV524323 MZR524317:MZR524323 NJN524317:NJN524323 NTJ524317:NTJ524323 ODF524317:ODF524323 ONB524317:ONB524323 OWX524317:OWX524323 PGT524317:PGT524323 PQP524317:PQP524323 QAL524317:QAL524323 QKH524317:QKH524323 QUD524317:QUD524323 RDZ524317:RDZ524323 RNV524317:RNV524323 RXR524317:RXR524323 SHN524317:SHN524323 SRJ524317:SRJ524323 TBF524317:TBF524323 TLB524317:TLB524323 TUX524317:TUX524323 UET524317:UET524323 UOP524317:UOP524323 UYL524317:UYL524323 VIH524317:VIH524323 VSD524317:VSD524323 WBZ524317:WBZ524323 WLV524317:WLV524323 WVR524317:WVR524323 J589853:J589859 JF589853:JF589859 TB589853:TB589859 ACX589853:ACX589859 AMT589853:AMT589859 AWP589853:AWP589859 BGL589853:BGL589859 BQH589853:BQH589859 CAD589853:CAD589859 CJZ589853:CJZ589859 CTV589853:CTV589859 DDR589853:DDR589859 DNN589853:DNN589859 DXJ589853:DXJ589859 EHF589853:EHF589859 ERB589853:ERB589859 FAX589853:FAX589859 FKT589853:FKT589859 FUP589853:FUP589859 GEL589853:GEL589859 GOH589853:GOH589859 GYD589853:GYD589859 HHZ589853:HHZ589859 HRV589853:HRV589859 IBR589853:IBR589859 ILN589853:ILN589859 IVJ589853:IVJ589859 JFF589853:JFF589859 JPB589853:JPB589859 JYX589853:JYX589859 KIT589853:KIT589859 KSP589853:KSP589859 LCL589853:LCL589859 LMH589853:LMH589859 LWD589853:LWD589859 MFZ589853:MFZ589859 MPV589853:MPV589859 MZR589853:MZR589859 NJN589853:NJN589859 NTJ589853:NTJ589859 ODF589853:ODF589859 ONB589853:ONB589859 OWX589853:OWX589859 PGT589853:PGT589859 PQP589853:PQP589859 QAL589853:QAL589859 QKH589853:QKH589859 QUD589853:QUD589859 RDZ589853:RDZ589859 RNV589853:RNV589859 RXR589853:RXR589859 SHN589853:SHN589859 SRJ589853:SRJ589859 TBF589853:TBF589859 TLB589853:TLB589859 TUX589853:TUX589859 UET589853:UET589859 UOP589853:UOP589859 UYL589853:UYL589859 VIH589853:VIH589859 VSD589853:VSD589859 WBZ589853:WBZ589859 WLV589853:WLV589859 WVR589853:WVR589859 J655389:J655395 JF655389:JF655395 TB655389:TB655395 ACX655389:ACX655395 AMT655389:AMT655395 AWP655389:AWP655395 BGL655389:BGL655395 BQH655389:BQH655395 CAD655389:CAD655395 CJZ655389:CJZ655395 CTV655389:CTV655395 DDR655389:DDR655395 DNN655389:DNN655395 DXJ655389:DXJ655395 EHF655389:EHF655395 ERB655389:ERB655395 FAX655389:FAX655395 FKT655389:FKT655395 FUP655389:FUP655395 GEL655389:GEL655395 GOH655389:GOH655395 GYD655389:GYD655395 HHZ655389:HHZ655395 HRV655389:HRV655395 IBR655389:IBR655395 ILN655389:ILN655395 IVJ655389:IVJ655395 JFF655389:JFF655395 JPB655389:JPB655395 JYX655389:JYX655395 KIT655389:KIT655395 KSP655389:KSP655395 LCL655389:LCL655395 LMH655389:LMH655395 LWD655389:LWD655395 MFZ655389:MFZ655395 MPV655389:MPV655395 MZR655389:MZR655395 NJN655389:NJN655395 NTJ655389:NTJ655395 ODF655389:ODF655395 ONB655389:ONB655395 OWX655389:OWX655395 PGT655389:PGT655395 PQP655389:PQP655395 QAL655389:QAL655395 QKH655389:QKH655395 QUD655389:QUD655395 RDZ655389:RDZ655395 RNV655389:RNV655395 RXR655389:RXR655395 SHN655389:SHN655395 SRJ655389:SRJ655395 TBF655389:TBF655395 TLB655389:TLB655395 TUX655389:TUX655395 UET655389:UET655395 UOP655389:UOP655395 UYL655389:UYL655395 VIH655389:VIH655395 VSD655389:VSD655395 WBZ655389:WBZ655395 WLV655389:WLV655395 WVR655389:WVR655395 J720925:J720931 JF720925:JF720931 TB720925:TB720931 ACX720925:ACX720931 AMT720925:AMT720931 AWP720925:AWP720931 BGL720925:BGL720931 BQH720925:BQH720931 CAD720925:CAD720931 CJZ720925:CJZ720931 CTV720925:CTV720931 DDR720925:DDR720931 DNN720925:DNN720931 DXJ720925:DXJ720931 EHF720925:EHF720931 ERB720925:ERB720931 FAX720925:FAX720931 FKT720925:FKT720931 FUP720925:FUP720931 GEL720925:GEL720931 GOH720925:GOH720931 GYD720925:GYD720931 HHZ720925:HHZ720931 HRV720925:HRV720931 IBR720925:IBR720931 ILN720925:ILN720931 IVJ720925:IVJ720931 JFF720925:JFF720931 JPB720925:JPB720931 JYX720925:JYX720931 KIT720925:KIT720931 KSP720925:KSP720931 LCL720925:LCL720931 LMH720925:LMH720931 LWD720925:LWD720931 MFZ720925:MFZ720931 MPV720925:MPV720931 MZR720925:MZR720931 NJN720925:NJN720931 NTJ720925:NTJ720931 ODF720925:ODF720931 ONB720925:ONB720931 OWX720925:OWX720931 PGT720925:PGT720931 PQP720925:PQP720931 QAL720925:QAL720931 QKH720925:QKH720931 QUD720925:QUD720931 RDZ720925:RDZ720931 RNV720925:RNV720931 RXR720925:RXR720931 SHN720925:SHN720931 SRJ720925:SRJ720931 TBF720925:TBF720931 TLB720925:TLB720931 TUX720925:TUX720931 UET720925:UET720931 UOP720925:UOP720931 UYL720925:UYL720931 VIH720925:VIH720931 VSD720925:VSD720931 WBZ720925:WBZ720931 WLV720925:WLV720931 WVR720925:WVR720931 J786461:J786467 JF786461:JF786467 TB786461:TB786467 ACX786461:ACX786467 AMT786461:AMT786467 AWP786461:AWP786467 BGL786461:BGL786467 BQH786461:BQH786467 CAD786461:CAD786467 CJZ786461:CJZ786467 CTV786461:CTV786467 DDR786461:DDR786467 DNN786461:DNN786467 DXJ786461:DXJ786467 EHF786461:EHF786467 ERB786461:ERB786467 FAX786461:FAX786467 FKT786461:FKT786467 FUP786461:FUP786467 GEL786461:GEL786467 GOH786461:GOH786467 GYD786461:GYD786467 HHZ786461:HHZ786467 HRV786461:HRV786467 IBR786461:IBR786467 ILN786461:ILN786467 IVJ786461:IVJ786467 JFF786461:JFF786467 JPB786461:JPB786467 JYX786461:JYX786467 KIT786461:KIT786467 KSP786461:KSP786467 LCL786461:LCL786467 LMH786461:LMH786467 LWD786461:LWD786467 MFZ786461:MFZ786467 MPV786461:MPV786467 MZR786461:MZR786467 NJN786461:NJN786467 NTJ786461:NTJ786467 ODF786461:ODF786467 ONB786461:ONB786467 OWX786461:OWX786467 PGT786461:PGT786467 PQP786461:PQP786467 QAL786461:QAL786467 QKH786461:QKH786467 QUD786461:QUD786467 RDZ786461:RDZ786467 RNV786461:RNV786467 RXR786461:RXR786467 SHN786461:SHN786467 SRJ786461:SRJ786467 TBF786461:TBF786467 TLB786461:TLB786467 TUX786461:TUX786467 UET786461:UET786467 UOP786461:UOP786467 UYL786461:UYL786467 VIH786461:VIH786467 VSD786461:VSD786467 WBZ786461:WBZ786467 WLV786461:WLV786467 WVR786461:WVR786467 J851997:J852003 JF851997:JF852003 TB851997:TB852003 ACX851997:ACX852003 AMT851997:AMT852003 AWP851997:AWP852003 BGL851997:BGL852003 BQH851997:BQH852003 CAD851997:CAD852003 CJZ851997:CJZ852003 CTV851997:CTV852003 DDR851997:DDR852003 DNN851997:DNN852003 DXJ851997:DXJ852003 EHF851997:EHF852003 ERB851997:ERB852003 FAX851997:FAX852003 FKT851997:FKT852003 FUP851997:FUP852003 GEL851997:GEL852003 GOH851997:GOH852003 GYD851997:GYD852003 HHZ851997:HHZ852003 HRV851997:HRV852003 IBR851997:IBR852003 ILN851997:ILN852003 IVJ851997:IVJ852003 JFF851997:JFF852003 JPB851997:JPB852003 JYX851997:JYX852003 KIT851997:KIT852003 KSP851997:KSP852003 LCL851997:LCL852003 LMH851997:LMH852003 LWD851997:LWD852003 MFZ851997:MFZ852003 MPV851997:MPV852003 MZR851997:MZR852003 NJN851997:NJN852003 NTJ851997:NTJ852003 ODF851997:ODF852003 ONB851997:ONB852003 OWX851997:OWX852003 PGT851997:PGT852003 PQP851997:PQP852003 QAL851997:QAL852003 QKH851997:QKH852003 QUD851997:QUD852003 RDZ851997:RDZ852003 RNV851997:RNV852003 RXR851997:RXR852003 SHN851997:SHN852003 SRJ851997:SRJ852003 TBF851997:TBF852003 TLB851997:TLB852003 TUX851997:TUX852003 UET851997:UET852003 UOP851997:UOP852003 UYL851997:UYL852003 VIH851997:VIH852003 VSD851997:VSD852003 WBZ851997:WBZ852003 WLV851997:WLV852003 WVR851997:WVR852003 J917533:J917539 JF917533:JF917539 TB917533:TB917539 ACX917533:ACX917539 AMT917533:AMT917539 AWP917533:AWP917539 BGL917533:BGL917539 BQH917533:BQH917539 CAD917533:CAD917539 CJZ917533:CJZ917539 CTV917533:CTV917539 DDR917533:DDR917539 DNN917533:DNN917539 DXJ917533:DXJ917539 EHF917533:EHF917539 ERB917533:ERB917539 FAX917533:FAX917539 FKT917533:FKT917539 FUP917533:FUP917539 GEL917533:GEL917539 GOH917533:GOH917539 GYD917533:GYD917539 HHZ917533:HHZ917539 HRV917533:HRV917539 IBR917533:IBR917539 ILN917533:ILN917539 IVJ917533:IVJ917539 JFF917533:JFF917539 JPB917533:JPB917539 JYX917533:JYX917539 KIT917533:KIT917539 KSP917533:KSP917539 LCL917533:LCL917539 LMH917533:LMH917539 LWD917533:LWD917539 MFZ917533:MFZ917539 MPV917533:MPV917539 MZR917533:MZR917539 NJN917533:NJN917539 NTJ917533:NTJ917539 ODF917533:ODF917539 ONB917533:ONB917539 OWX917533:OWX917539 PGT917533:PGT917539 PQP917533:PQP917539 QAL917533:QAL917539 QKH917533:QKH917539 QUD917533:QUD917539 RDZ917533:RDZ917539 RNV917533:RNV917539 RXR917533:RXR917539 SHN917533:SHN917539 SRJ917533:SRJ917539 TBF917533:TBF917539 TLB917533:TLB917539 TUX917533:TUX917539 UET917533:UET917539 UOP917533:UOP917539 UYL917533:UYL917539 VIH917533:VIH917539 VSD917533:VSD917539 WBZ917533:WBZ917539 WLV917533:WLV917539 WVR917533:WVR917539 J983069:J983075 JF983069:JF983075 TB983069:TB983075 ACX983069:ACX983075 AMT983069:AMT983075 AWP983069:AWP983075 BGL983069:BGL983075 BQH983069:BQH983075 CAD983069:CAD983075 CJZ983069:CJZ983075 CTV983069:CTV983075 DDR983069:DDR983075 DNN983069:DNN983075 DXJ983069:DXJ983075 EHF983069:EHF983075 ERB983069:ERB983075 FAX983069:FAX983075 FKT983069:FKT983075 FUP983069:FUP983075 GEL983069:GEL983075 GOH983069:GOH983075 GYD983069:GYD983075 HHZ983069:HHZ983075 HRV983069:HRV983075 IBR983069:IBR983075 ILN983069:ILN983075 IVJ983069:IVJ983075 JFF983069:JFF983075 JPB983069:JPB983075 JYX983069:JYX983075 KIT983069:KIT983075 KSP983069:KSP983075 LCL983069:LCL983075 LMH983069:LMH983075 LWD983069:LWD983075 MFZ983069:MFZ983075 MPV983069:MPV983075 MZR983069:MZR983075 NJN983069:NJN983075 NTJ983069:NTJ983075 ODF983069:ODF983075 ONB983069:ONB983075 OWX983069:OWX983075 PGT983069:PGT983075 PQP983069:PQP983075 QAL983069:QAL983075 QKH983069:QKH983075 QUD983069:QUD983075 RDZ983069:RDZ983075 RNV983069:RNV983075 RXR983069:RXR983075 SHN983069:SHN983075 SRJ983069:SRJ983075 TBF983069:TBF983075 TLB983069:TLB983075 TUX983069:TUX983075 UET983069:UET983075 UOP983069:UOP983075 UYL983069:UYL983075 VIH983069:VIH983075 VSD983069:VSD983075 WBZ983069:WBZ983075 WLV983069:WLV983075 WVR983069:WVR983075 J21:J27 JF21:JF27 TB21:TB27 ACX21:ACX27 AMT21:AMT27 AWP21:AWP27 BGL21:BGL27 BQH21:BQH27 CAD21:CAD27 CJZ21:CJZ27 CTV21:CTV27 DDR21:DDR27 DNN21:DNN27 DXJ21:DXJ27 EHF21:EHF27 ERB21:ERB27 FAX21:FAX27 FKT21:FKT27 FUP21:FUP27 GEL21:GEL27 GOH21:GOH27 GYD21:GYD27 HHZ21:HHZ27 HRV21:HRV27 IBR21:IBR27 ILN21:ILN27 IVJ21:IVJ27 JFF21:JFF27 JPB21:JPB27 JYX21:JYX27 KIT21:KIT27 KSP21:KSP27 LCL21:LCL27 LMH21:LMH27 LWD21:LWD27 MFZ21:MFZ27 MPV21:MPV27 MZR21:MZR27 NJN21:NJN27 NTJ21:NTJ27 ODF21:ODF27 ONB21:ONB27 OWX21:OWX27 PGT21:PGT27 PQP21:PQP27 QAL21:QAL27 QKH21:QKH27 QUD21:QUD27 RDZ21:RDZ27 RNV21:RNV27 RXR21:RXR27 SHN21:SHN27 SRJ21:SRJ27 TBF21:TBF27 TLB21:TLB27 TUX21:TUX27 UET21:UET27 UOP21:UOP27 UYL21:UYL27 VIH21:VIH27 VSD21:VSD27 WBZ21:WBZ27 WLV21:WLV27 WVR21:WVR27 J65557:J65563 JF65557:JF65563 TB65557:TB65563 ACX65557:ACX65563 AMT65557:AMT65563 AWP65557:AWP65563 BGL65557:BGL65563 BQH65557:BQH65563 CAD65557:CAD65563 CJZ65557:CJZ65563 CTV65557:CTV65563 DDR65557:DDR65563 DNN65557:DNN65563 DXJ65557:DXJ65563 EHF65557:EHF65563 ERB65557:ERB65563 FAX65557:FAX65563 FKT65557:FKT65563 FUP65557:FUP65563 GEL65557:GEL65563 GOH65557:GOH65563 GYD65557:GYD65563 HHZ65557:HHZ65563 HRV65557:HRV65563 IBR65557:IBR65563 ILN65557:ILN65563 IVJ65557:IVJ65563 JFF65557:JFF65563 JPB65557:JPB65563 JYX65557:JYX65563 KIT65557:KIT65563 KSP65557:KSP65563 LCL65557:LCL65563 LMH65557:LMH65563 LWD65557:LWD65563 MFZ65557:MFZ65563 MPV65557:MPV65563 MZR65557:MZR65563 NJN65557:NJN65563 NTJ65557:NTJ65563 ODF65557:ODF65563 ONB65557:ONB65563 OWX65557:OWX65563 PGT65557:PGT65563 PQP65557:PQP65563 QAL65557:QAL65563 QKH65557:QKH65563 QUD65557:QUD65563 RDZ65557:RDZ65563 RNV65557:RNV65563 RXR65557:RXR65563 SHN65557:SHN65563 SRJ65557:SRJ65563 TBF65557:TBF65563 TLB65557:TLB65563 TUX65557:TUX65563 UET65557:UET65563 UOP65557:UOP65563 UYL65557:UYL65563 VIH65557:VIH65563 VSD65557:VSD65563 WBZ65557:WBZ65563 WLV65557:WLV65563 WVR65557:WVR65563 J131093:J131099 JF131093:JF131099 TB131093:TB131099 ACX131093:ACX131099 AMT131093:AMT131099 AWP131093:AWP131099 BGL131093:BGL131099 BQH131093:BQH131099 CAD131093:CAD131099 CJZ131093:CJZ131099 CTV131093:CTV131099 DDR131093:DDR131099 DNN131093:DNN131099 DXJ131093:DXJ131099 EHF131093:EHF131099 ERB131093:ERB131099 FAX131093:FAX131099 FKT131093:FKT131099 FUP131093:FUP131099 GEL131093:GEL131099 GOH131093:GOH131099 GYD131093:GYD131099 HHZ131093:HHZ131099 HRV131093:HRV131099 IBR131093:IBR131099 ILN131093:ILN131099 IVJ131093:IVJ131099 JFF131093:JFF131099 JPB131093:JPB131099 JYX131093:JYX131099 KIT131093:KIT131099 KSP131093:KSP131099 LCL131093:LCL131099 LMH131093:LMH131099 LWD131093:LWD131099 MFZ131093:MFZ131099 MPV131093:MPV131099 MZR131093:MZR131099 NJN131093:NJN131099 NTJ131093:NTJ131099 ODF131093:ODF131099 ONB131093:ONB131099 OWX131093:OWX131099 PGT131093:PGT131099 PQP131093:PQP131099 QAL131093:QAL131099 QKH131093:QKH131099 QUD131093:QUD131099 RDZ131093:RDZ131099 RNV131093:RNV131099 RXR131093:RXR131099 SHN131093:SHN131099 SRJ131093:SRJ131099 TBF131093:TBF131099 TLB131093:TLB131099 TUX131093:TUX131099 UET131093:UET131099 UOP131093:UOP131099 UYL131093:UYL131099 VIH131093:VIH131099 VSD131093:VSD131099 WBZ131093:WBZ131099 WLV131093:WLV131099 WVR131093:WVR131099 J196629:J196635 JF196629:JF196635 TB196629:TB196635 ACX196629:ACX196635 AMT196629:AMT196635 AWP196629:AWP196635 BGL196629:BGL196635 BQH196629:BQH196635 CAD196629:CAD196635 CJZ196629:CJZ196635 CTV196629:CTV196635 DDR196629:DDR196635 DNN196629:DNN196635 DXJ196629:DXJ196635 EHF196629:EHF196635 ERB196629:ERB196635 FAX196629:FAX196635 FKT196629:FKT196635 FUP196629:FUP196635 GEL196629:GEL196635 GOH196629:GOH196635 GYD196629:GYD196635 HHZ196629:HHZ196635 HRV196629:HRV196635 IBR196629:IBR196635 ILN196629:ILN196635 IVJ196629:IVJ196635 JFF196629:JFF196635 JPB196629:JPB196635 JYX196629:JYX196635 KIT196629:KIT196635 KSP196629:KSP196635 LCL196629:LCL196635 LMH196629:LMH196635 LWD196629:LWD196635 MFZ196629:MFZ196635 MPV196629:MPV196635 MZR196629:MZR196635 NJN196629:NJN196635 NTJ196629:NTJ196635 ODF196629:ODF196635 ONB196629:ONB196635 OWX196629:OWX196635 PGT196629:PGT196635 PQP196629:PQP196635 QAL196629:QAL196635 QKH196629:QKH196635 QUD196629:QUD196635 RDZ196629:RDZ196635 RNV196629:RNV196635 RXR196629:RXR196635 SHN196629:SHN196635 SRJ196629:SRJ196635 TBF196629:TBF196635 TLB196629:TLB196635 TUX196629:TUX196635 UET196629:UET196635 UOP196629:UOP196635 UYL196629:UYL196635 VIH196629:VIH196635 VSD196629:VSD196635 WBZ196629:WBZ196635 WLV196629:WLV196635 WVR196629:WVR196635 J262165:J262171 JF262165:JF262171 TB262165:TB262171 ACX262165:ACX262171 AMT262165:AMT262171 AWP262165:AWP262171 BGL262165:BGL262171 BQH262165:BQH262171 CAD262165:CAD262171 CJZ262165:CJZ262171 CTV262165:CTV262171 DDR262165:DDR262171 DNN262165:DNN262171 DXJ262165:DXJ262171 EHF262165:EHF262171 ERB262165:ERB262171 FAX262165:FAX262171 FKT262165:FKT262171 FUP262165:FUP262171 GEL262165:GEL262171 GOH262165:GOH262171 GYD262165:GYD262171 HHZ262165:HHZ262171 HRV262165:HRV262171 IBR262165:IBR262171 ILN262165:ILN262171 IVJ262165:IVJ262171 JFF262165:JFF262171 JPB262165:JPB262171 JYX262165:JYX262171 KIT262165:KIT262171 KSP262165:KSP262171 LCL262165:LCL262171 LMH262165:LMH262171 LWD262165:LWD262171 MFZ262165:MFZ262171 MPV262165:MPV262171 MZR262165:MZR262171 NJN262165:NJN262171 NTJ262165:NTJ262171 ODF262165:ODF262171 ONB262165:ONB262171 OWX262165:OWX262171 PGT262165:PGT262171 PQP262165:PQP262171 QAL262165:QAL262171 QKH262165:QKH262171 QUD262165:QUD262171 RDZ262165:RDZ262171 RNV262165:RNV262171 RXR262165:RXR262171 SHN262165:SHN262171 SRJ262165:SRJ262171 TBF262165:TBF262171 TLB262165:TLB262171 TUX262165:TUX262171 UET262165:UET262171 UOP262165:UOP262171 UYL262165:UYL262171 VIH262165:VIH262171 VSD262165:VSD262171 WBZ262165:WBZ262171 WLV262165:WLV262171 WVR262165:WVR262171 J327701:J327707 JF327701:JF327707 TB327701:TB327707 ACX327701:ACX327707 AMT327701:AMT327707 AWP327701:AWP327707 BGL327701:BGL327707 BQH327701:BQH327707 CAD327701:CAD327707 CJZ327701:CJZ327707 CTV327701:CTV327707 DDR327701:DDR327707 DNN327701:DNN327707 DXJ327701:DXJ327707 EHF327701:EHF327707 ERB327701:ERB327707 FAX327701:FAX327707 FKT327701:FKT327707 FUP327701:FUP327707 GEL327701:GEL327707 GOH327701:GOH327707 GYD327701:GYD327707 HHZ327701:HHZ327707 HRV327701:HRV327707 IBR327701:IBR327707 ILN327701:ILN327707 IVJ327701:IVJ327707 JFF327701:JFF327707 JPB327701:JPB327707 JYX327701:JYX327707 KIT327701:KIT327707 KSP327701:KSP327707 LCL327701:LCL327707 LMH327701:LMH327707 LWD327701:LWD327707 MFZ327701:MFZ327707 MPV327701:MPV327707 MZR327701:MZR327707 NJN327701:NJN327707 NTJ327701:NTJ327707 ODF327701:ODF327707 ONB327701:ONB327707 OWX327701:OWX327707 PGT327701:PGT327707 PQP327701:PQP327707 QAL327701:QAL327707 QKH327701:QKH327707 QUD327701:QUD327707 RDZ327701:RDZ327707 RNV327701:RNV327707 RXR327701:RXR327707 SHN327701:SHN327707 SRJ327701:SRJ327707 TBF327701:TBF327707 TLB327701:TLB327707 TUX327701:TUX327707 UET327701:UET327707 UOP327701:UOP327707 UYL327701:UYL327707 VIH327701:VIH327707 VSD327701:VSD327707 WBZ327701:WBZ327707 WLV327701:WLV327707 WVR327701:WVR327707 J393237:J393243 JF393237:JF393243 TB393237:TB393243 ACX393237:ACX393243 AMT393237:AMT393243 AWP393237:AWP393243 BGL393237:BGL393243 BQH393237:BQH393243 CAD393237:CAD393243 CJZ393237:CJZ393243 CTV393237:CTV393243 DDR393237:DDR393243 DNN393237:DNN393243 DXJ393237:DXJ393243 EHF393237:EHF393243 ERB393237:ERB393243 FAX393237:FAX393243 FKT393237:FKT393243 FUP393237:FUP393243 GEL393237:GEL393243 GOH393237:GOH393243 GYD393237:GYD393243 HHZ393237:HHZ393243 HRV393237:HRV393243 IBR393237:IBR393243 ILN393237:ILN393243 IVJ393237:IVJ393243 JFF393237:JFF393243 JPB393237:JPB393243 JYX393237:JYX393243 KIT393237:KIT393243 KSP393237:KSP393243 LCL393237:LCL393243 LMH393237:LMH393243 LWD393237:LWD393243 MFZ393237:MFZ393243 MPV393237:MPV393243 MZR393237:MZR393243 NJN393237:NJN393243 NTJ393237:NTJ393243 ODF393237:ODF393243 ONB393237:ONB393243 OWX393237:OWX393243 PGT393237:PGT393243 PQP393237:PQP393243 QAL393237:QAL393243 QKH393237:QKH393243 QUD393237:QUD393243 RDZ393237:RDZ393243 RNV393237:RNV393243 RXR393237:RXR393243 SHN393237:SHN393243 SRJ393237:SRJ393243 TBF393237:TBF393243 TLB393237:TLB393243 TUX393237:TUX393243 UET393237:UET393243 UOP393237:UOP393243 UYL393237:UYL393243 VIH393237:VIH393243 VSD393237:VSD393243 WBZ393237:WBZ393243 WLV393237:WLV393243 WVR393237:WVR393243 J458773:J458779 JF458773:JF458779 TB458773:TB458779 ACX458773:ACX458779 AMT458773:AMT458779 AWP458773:AWP458779 BGL458773:BGL458779 BQH458773:BQH458779 CAD458773:CAD458779 CJZ458773:CJZ458779 CTV458773:CTV458779 DDR458773:DDR458779 DNN458773:DNN458779 DXJ458773:DXJ458779 EHF458773:EHF458779 ERB458773:ERB458779 FAX458773:FAX458779 FKT458773:FKT458779 FUP458773:FUP458779 GEL458773:GEL458779 GOH458773:GOH458779 GYD458773:GYD458779 HHZ458773:HHZ458779 HRV458773:HRV458779 IBR458773:IBR458779 ILN458773:ILN458779 IVJ458773:IVJ458779 JFF458773:JFF458779 JPB458773:JPB458779 JYX458773:JYX458779 KIT458773:KIT458779 KSP458773:KSP458779 LCL458773:LCL458779 LMH458773:LMH458779 LWD458773:LWD458779 MFZ458773:MFZ458779 MPV458773:MPV458779 MZR458773:MZR458779 NJN458773:NJN458779 NTJ458773:NTJ458779 ODF458773:ODF458779 ONB458773:ONB458779 OWX458773:OWX458779 PGT458773:PGT458779 PQP458773:PQP458779 QAL458773:QAL458779 QKH458773:QKH458779 QUD458773:QUD458779 RDZ458773:RDZ458779 RNV458773:RNV458779 RXR458773:RXR458779 SHN458773:SHN458779 SRJ458773:SRJ458779 TBF458773:TBF458779 TLB458773:TLB458779 TUX458773:TUX458779 UET458773:UET458779 UOP458773:UOP458779 UYL458773:UYL458779 VIH458773:VIH458779 VSD458773:VSD458779 WBZ458773:WBZ458779 WLV458773:WLV458779 WVR458773:WVR458779 J524309:J524315 JF524309:JF524315 TB524309:TB524315 ACX524309:ACX524315 AMT524309:AMT524315 AWP524309:AWP524315 BGL524309:BGL524315 BQH524309:BQH524315 CAD524309:CAD524315 CJZ524309:CJZ524315 CTV524309:CTV524315 DDR524309:DDR524315 DNN524309:DNN524315 DXJ524309:DXJ524315 EHF524309:EHF524315 ERB524309:ERB524315 FAX524309:FAX524315 FKT524309:FKT524315 FUP524309:FUP524315 GEL524309:GEL524315 GOH524309:GOH524315 GYD524309:GYD524315 HHZ524309:HHZ524315 HRV524309:HRV524315 IBR524309:IBR524315 ILN524309:ILN524315 IVJ524309:IVJ524315 JFF524309:JFF524315 JPB524309:JPB524315 JYX524309:JYX524315 KIT524309:KIT524315 KSP524309:KSP524315 LCL524309:LCL524315 LMH524309:LMH524315 LWD524309:LWD524315 MFZ524309:MFZ524315 MPV524309:MPV524315 MZR524309:MZR524315 NJN524309:NJN524315 NTJ524309:NTJ524315 ODF524309:ODF524315 ONB524309:ONB524315 OWX524309:OWX524315 PGT524309:PGT524315 PQP524309:PQP524315 QAL524309:QAL524315 QKH524309:QKH524315 QUD524309:QUD524315 RDZ524309:RDZ524315 RNV524309:RNV524315 RXR524309:RXR524315 SHN524309:SHN524315 SRJ524309:SRJ524315 TBF524309:TBF524315 TLB524309:TLB524315 TUX524309:TUX524315 UET524309:UET524315 UOP524309:UOP524315 UYL524309:UYL524315 VIH524309:VIH524315 VSD524309:VSD524315 WBZ524309:WBZ524315 WLV524309:WLV524315 WVR524309:WVR524315 J589845:J589851 JF589845:JF589851 TB589845:TB589851 ACX589845:ACX589851 AMT589845:AMT589851 AWP589845:AWP589851 BGL589845:BGL589851 BQH589845:BQH589851 CAD589845:CAD589851 CJZ589845:CJZ589851 CTV589845:CTV589851 DDR589845:DDR589851 DNN589845:DNN589851 DXJ589845:DXJ589851 EHF589845:EHF589851 ERB589845:ERB589851 FAX589845:FAX589851 FKT589845:FKT589851 FUP589845:FUP589851 GEL589845:GEL589851 GOH589845:GOH589851 GYD589845:GYD589851 HHZ589845:HHZ589851 HRV589845:HRV589851 IBR589845:IBR589851 ILN589845:ILN589851 IVJ589845:IVJ589851 JFF589845:JFF589851 JPB589845:JPB589851 JYX589845:JYX589851 KIT589845:KIT589851 KSP589845:KSP589851 LCL589845:LCL589851 LMH589845:LMH589851 LWD589845:LWD589851 MFZ589845:MFZ589851 MPV589845:MPV589851 MZR589845:MZR589851 NJN589845:NJN589851 NTJ589845:NTJ589851 ODF589845:ODF589851 ONB589845:ONB589851 OWX589845:OWX589851 PGT589845:PGT589851 PQP589845:PQP589851 QAL589845:QAL589851 QKH589845:QKH589851 QUD589845:QUD589851 RDZ589845:RDZ589851 RNV589845:RNV589851 RXR589845:RXR589851 SHN589845:SHN589851 SRJ589845:SRJ589851 TBF589845:TBF589851 TLB589845:TLB589851 TUX589845:TUX589851 UET589845:UET589851 UOP589845:UOP589851 UYL589845:UYL589851 VIH589845:VIH589851 VSD589845:VSD589851 WBZ589845:WBZ589851 WLV589845:WLV589851 WVR589845:WVR589851 J655381:J655387 JF655381:JF655387 TB655381:TB655387 ACX655381:ACX655387 AMT655381:AMT655387 AWP655381:AWP655387 BGL655381:BGL655387 BQH655381:BQH655387 CAD655381:CAD655387 CJZ655381:CJZ655387 CTV655381:CTV655387 DDR655381:DDR655387 DNN655381:DNN655387 DXJ655381:DXJ655387 EHF655381:EHF655387 ERB655381:ERB655387 FAX655381:FAX655387 FKT655381:FKT655387 FUP655381:FUP655387 GEL655381:GEL655387 GOH655381:GOH655387 GYD655381:GYD655387 HHZ655381:HHZ655387 HRV655381:HRV655387 IBR655381:IBR655387 ILN655381:ILN655387 IVJ655381:IVJ655387 JFF655381:JFF655387 JPB655381:JPB655387 JYX655381:JYX655387 KIT655381:KIT655387 KSP655381:KSP655387 LCL655381:LCL655387 LMH655381:LMH655387 LWD655381:LWD655387 MFZ655381:MFZ655387 MPV655381:MPV655387 MZR655381:MZR655387 NJN655381:NJN655387 NTJ655381:NTJ655387 ODF655381:ODF655387 ONB655381:ONB655387 OWX655381:OWX655387 PGT655381:PGT655387 PQP655381:PQP655387 QAL655381:QAL655387 QKH655381:QKH655387 QUD655381:QUD655387 RDZ655381:RDZ655387 RNV655381:RNV655387 RXR655381:RXR655387 SHN655381:SHN655387 SRJ655381:SRJ655387 TBF655381:TBF655387 TLB655381:TLB655387 TUX655381:TUX655387 UET655381:UET655387 UOP655381:UOP655387 UYL655381:UYL655387 VIH655381:VIH655387 VSD655381:VSD655387 WBZ655381:WBZ655387 WLV655381:WLV655387 WVR655381:WVR655387 J720917:J720923 JF720917:JF720923 TB720917:TB720923 ACX720917:ACX720923 AMT720917:AMT720923 AWP720917:AWP720923 BGL720917:BGL720923 BQH720917:BQH720923 CAD720917:CAD720923 CJZ720917:CJZ720923 CTV720917:CTV720923 DDR720917:DDR720923 DNN720917:DNN720923 DXJ720917:DXJ720923 EHF720917:EHF720923 ERB720917:ERB720923 FAX720917:FAX720923 FKT720917:FKT720923 FUP720917:FUP720923 GEL720917:GEL720923 GOH720917:GOH720923 GYD720917:GYD720923 HHZ720917:HHZ720923 HRV720917:HRV720923 IBR720917:IBR720923 ILN720917:ILN720923 IVJ720917:IVJ720923 JFF720917:JFF720923 JPB720917:JPB720923 JYX720917:JYX720923 KIT720917:KIT720923 KSP720917:KSP720923 LCL720917:LCL720923 LMH720917:LMH720923 LWD720917:LWD720923 MFZ720917:MFZ720923 MPV720917:MPV720923 MZR720917:MZR720923 NJN720917:NJN720923 NTJ720917:NTJ720923 ODF720917:ODF720923 ONB720917:ONB720923 OWX720917:OWX720923 PGT720917:PGT720923 PQP720917:PQP720923 QAL720917:QAL720923 QKH720917:QKH720923 QUD720917:QUD720923 RDZ720917:RDZ720923 RNV720917:RNV720923 RXR720917:RXR720923 SHN720917:SHN720923 SRJ720917:SRJ720923 TBF720917:TBF720923 TLB720917:TLB720923 TUX720917:TUX720923 UET720917:UET720923 UOP720917:UOP720923 UYL720917:UYL720923 VIH720917:VIH720923 VSD720917:VSD720923 WBZ720917:WBZ720923 WLV720917:WLV720923 WVR720917:WVR720923 J786453:J786459 JF786453:JF786459 TB786453:TB786459 ACX786453:ACX786459 AMT786453:AMT786459 AWP786453:AWP786459 BGL786453:BGL786459 BQH786453:BQH786459 CAD786453:CAD786459 CJZ786453:CJZ786459 CTV786453:CTV786459 DDR786453:DDR786459 DNN786453:DNN786459 DXJ786453:DXJ786459 EHF786453:EHF786459 ERB786453:ERB786459 FAX786453:FAX786459 FKT786453:FKT786459 FUP786453:FUP786459 GEL786453:GEL786459 GOH786453:GOH786459 GYD786453:GYD786459 HHZ786453:HHZ786459 HRV786453:HRV786459 IBR786453:IBR786459 ILN786453:ILN786459 IVJ786453:IVJ786459 JFF786453:JFF786459 JPB786453:JPB786459 JYX786453:JYX786459 KIT786453:KIT786459 KSP786453:KSP786459 LCL786453:LCL786459 LMH786453:LMH786459 LWD786453:LWD786459 MFZ786453:MFZ786459 MPV786453:MPV786459 MZR786453:MZR786459 NJN786453:NJN786459 NTJ786453:NTJ786459 ODF786453:ODF786459 ONB786453:ONB786459 OWX786453:OWX786459 PGT786453:PGT786459 PQP786453:PQP786459 QAL786453:QAL786459 QKH786453:QKH786459 QUD786453:QUD786459 RDZ786453:RDZ786459 RNV786453:RNV786459 RXR786453:RXR786459 SHN786453:SHN786459 SRJ786453:SRJ786459 TBF786453:TBF786459 TLB786453:TLB786459 TUX786453:TUX786459 UET786453:UET786459 UOP786453:UOP786459 UYL786453:UYL786459 VIH786453:VIH786459 VSD786453:VSD786459 WBZ786453:WBZ786459 WLV786453:WLV786459 WVR786453:WVR786459 J851989:J851995 JF851989:JF851995 TB851989:TB851995 ACX851989:ACX851995 AMT851989:AMT851995 AWP851989:AWP851995 BGL851989:BGL851995 BQH851989:BQH851995 CAD851989:CAD851995 CJZ851989:CJZ851995 CTV851989:CTV851995 DDR851989:DDR851995 DNN851989:DNN851995 DXJ851989:DXJ851995 EHF851989:EHF851995 ERB851989:ERB851995 FAX851989:FAX851995 FKT851989:FKT851995 FUP851989:FUP851995 GEL851989:GEL851995 GOH851989:GOH851995 GYD851989:GYD851995 HHZ851989:HHZ851995 HRV851989:HRV851995 IBR851989:IBR851995 ILN851989:ILN851995 IVJ851989:IVJ851995 JFF851989:JFF851995 JPB851989:JPB851995 JYX851989:JYX851995 KIT851989:KIT851995 KSP851989:KSP851995 LCL851989:LCL851995 LMH851989:LMH851995 LWD851989:LWD851995 MFZ851989:MFZ851995 MPV851989:MPV851995 MZR851989:MZR851995 NJN851989:NJN851995 NTJ851989:NTJ851995 ODF851989:ODF851995 ONB851989:ONB851995 OWX851989:OWX851995 PGT851989:PGT851995 PQP851989:PQP851995 QAL851989:QAL851995 QKH851989:QKH851995 QUD851989:QUD851995 RDZ851989:RDZ851995 RNV851989:RNV851995 RXR851989:RXR851995 SHN851989:SHN851995 SRJ851989:SRJ851995 TBF851989:TBF851995 TLB851989:TLB851995 TUX851989:TUX851995 UET851989:UET851995 UOP851989:UOP851995 UYL851989:UYL851995 VIH851989:VIH851995 VSD851989:VSD851995 WBZ851989:WBZ851995 WLV851989:WLV851995 WVR851989:WVR851995 J917525:J917531 JF917525:JF917531 TB917525:TB917531 ACX917525:ACX917531 AMT917525:AMT917531 AWP917525:AWP917531 BGL917525:BGL917531 BQH917525:BQH917531 CAD917525:CAD917531 CJZ917525:CJZ917531 CTV917525:CTV917531 DDR917525:DDR917531 DNN917525:DNN917531 DXJ917525:DXJ917531 EHF917525:EHF917531 ERB917525:ERB917531 FAX917525:FAX917531 FKT917525:FKT917531 FUP917525:FUP917531 GEL917525:GEL917531 GOH917525:GOH917531 GYD917525:GYD917531 HHZ917525:HHZ917531 HRV917525:HRV917531 IBR917525:IBR917531 ILN917525:ILN917531 IVJ917525:IVJ917531 JFF917525:JFF917531 JPB917525:JPB917531 JYX917525:JYX917531 KIT917525:KIT917531 KSP917525:KSP917531 LCL917525:LCL917531 LMH917525:LMH917531 LWD917525:LWD917531 MFZ917525:MFZ917531 MPV917525:MPV917531 MZR917525:MZR917531 NJN917525:NJN917531 NTJ917525:NTJ917531 ODF917525:ODF917531 ONB917525:ONB917531 OWX917525:OWX917531 PGT917525:PGT917531 PQP917525:PQP917531 QAL917525:QAL917531 QKH917525:QKH917531 QUD917525:QUD917531 RDZ917525:RDZ917531 RNV917525:RNV917531 RXR917525:RXR917531 SHN917525:SHN917531 SRJ917525:SRJ917531 TBF917525:TBF917531 TLB917525:TLB917531 TUX917525:TUX917531 UET917525:UET917531 UOP917525:UOP917531 UYL917525:UYL917531 VIH917525:VIH917531 VSD917525:VSD917531 WBZ917525:WBZ917531 WLV917525:WLV917531 WVR917525:WVR917531 J983061:J983067 JF983061:JF983067 TB983061:TB983067 ACX983061:ACX983067 AMT983061:AMT983067 AWP983061:AWP983067 BGL983061:BGL983067 BQH983061:BQH983067 CAD983061:CAD983067 CJZ983061:CJZ983067 CTV983061:CTV983067 DDR983061:DDR983067 DNN983061:DNN983067 DXJ983061:DXJ983067 EHF983061:EHF983067 ERB983061:ERB983067 FAX983061:FAX983067 FKT983061:FKT983067 FUP983061:FUP983067 GEL983061:GEL983067 GOH983061:GOH983067 GYD983061:GYD983067 HHZ983061:HHZ983067 HRV983061:HRV983067 IBR983061:IBR983067 ILN983061:ILN983067 IVJ983061:IVJ983067 JFF983061:JFF983067 JPB983061:JPB983067 JYX983061:JYX983067 KIT983061:KIT983067 KSP983061:KSP983067 LCL983061:LCL983067 LMH983061:LMH983067 LWD983061:LWD983067 MFZ983061:MFZ983067 MPV983061:MPV983067 MZR983061:MZR983067 NJN983061:NJN983067 NTJ983061:NTJ983067 ODF983061:ODF983067 ONB983061:ONB983067 OWX983061:OWX983067 PGT983061:PGT983067 PQP983061:PQP983067 QAL983061:QAL983067 QKH983061:QKH983067 QUD983061:QUD983067 RDZ983061:RDZ983067 RNV983061:RNV983067 RXR983061:RXR983067 SHN983061:SHN983067 SRJ983061:SRJ983067 TBF983061:TBF983067 TLB983061:TLB983067 TUX983061:TUX983067 UET983061:UET983067 UOP983061:UOP983067 UYL983061:UYL983067 VIH983061:VIH983067 VSD983061:VSD983067 WBZ983061:WBZ983067 WLV983061:WLV983067 WVR983061:WVR983067">
      <formula1>$B$68:$B$71</formula1>
    </dataValidation>
    <dataValidation type="list" allowBlank="1" showInputMessage="1" showErrorMessage="1" sqref="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G21:G27 JC21:JC27 SY21:SY27 ACU21:ACU27 AMQ21:AMQ27 AWM21:AWM27 BGI21:BGI27 BQE21:BQE27 CAA21:CAA27 CJW21:CJW27 CTS21:CTS27 DDO21:DDO27 DNK21:DNK27 DXG21:DXG27 EHC21:EHC27 EQY21:EQY27 FAU21:FAU27 FKQ21:FKQ27 FUM21:FUM27 GEI21:GEI27 GOE21:GOE27 GYA21:GYA27 HHW21:HHW27 HRS21:HRS27 IBO21:IBO27 ILK21:ILK27 IVG21:IVG27 JFC21:JFC27 JOY21:JOY27 JYU21:JYU27 KIQ21:KIQ27 KSM21:KSM27 LCI21:LCI27 LME21:LME27 LWA21:LWA27 MFW21:MFW27 MPS21:MPS27 MZO21:MZO27 NJK21:NJK27 NTG21:NTG27 ODC21:ODC27 OMY21:OMY27 OWU21:OWU27 PGQ21:PGQ27 PQM21:PQM27 QAI21:QAI27 QKE21:QKE27 QUA21:QUA27 RDW21:RDW27 RNS21:RNS27 RXO21:RXO27 SHK21:SHK27 SRG21:SRG27 TBC21:TBC27 TKY21:TKY27 TUU21:TUU27 UEQ21:UEQ27 UOM21:UOM27 UYI21:UYI27 VIE21:VIE27 VSA21:VSA27 WBW21:WBW27 WLS21:WLS27 WVO21:WVO27 G65557:G65563 JC65557:JC65563 SY65557:SY65563 ACU65557:ACU65563 AMQ65557:AMQ65563 AWM65557:AWM65563 BGI65557:BGI65563 BQE65557:BQE65563 CAA65557:CAA65563 CJW65557:CJW65563 CTS65557:CTS65563 DDO65557:DDO65563 DNK65557:DNK65563 DXG65557:DXG65563 EHC65557:EHC65563 EQY65557:EQY65563 FAU65557:FAU65563 FKQ65557:FKQ65563 FUM65557:FUM65563 GEI65557:GEI65563 GOE65557:GOE65563 GYA65557:GYA65563 HHW65557:HHW65563 HRS65557:HRS65563 IBO65557:IBO65563 ILK65557:ILK65563 IVG65557:IVG65563 JFC65557:JFC65563 JOY65557:JOY65563 JYU65557:JYU65563 KIQ65557:KIQ65563 KSM65557:KSM65563 LCI65557:LCI65563 LME65557:LME65563 LWA65557:LWA65563 MFW65557:MFW65563 MPS65557:MPS65563 MZO65557:MZO65563 NJK65557:NJK65563 NTG65557:NTG65563 ODC65557:ODC65563 OMY65557:OMY65563 OWU65557:OWU65563 PGQ65557:PGQ65563 PQM65557:PQM65563 QAI65557:QAI65563 QKE65557:QKE65563 QUA65557:QUA65563 RDW65557:RDW65563 RNS65557:RNS65563 RXO65557:RXO65563 SHK65557:SHK65563 SRG65557:SRG65563 TBC65557:TBC65563 TKY65557:TKY65563 TUU65557:TUU65563 UEQ65557:UEQ65563 UOM65557:UOM65563 UYI65557:UYI65563 VIE65557:VIE65563 VSA65557:VSA65563 WBW65557:WBW65563 WLS65557:WLS65563 WVO65557:WVO65563 G131093:G131099 JC131093:JC131099 SY131093:SY131099 ACU131093:ACU131099 AMQ131093:AMQ131099 AWM131093:AWM131099 BGI131093:BGI131099 BQE131093:BQE131099 CAA131093:CAA131099 CJW131093:CJW131099 CTS131093:CTS131099 DDO131093:DDO131099 DNK131093:DNK131099 DXG131093:DXG131099 EHC131093:EHC131099 EQY131093:EQY131099 FAU131093:FAU131099 FKQ131093:FKQ131099 FUM131093:FUM131099 GEI131093:GEI131099 GOE131093:GOE131099 GYA131093:GYA131099 HHW131093:HHW131099 HRS131093:HRS131099 IBO131093:IBO131099 ILK131093:ILK131099 IVG131093:IVG131099 JFC131093:JFC131099 JOY131093:JOY131099 JYU131093:JYU131099 KIQ131093:KIQ131099 KSM131093:KSM131099 LCI131093:LCI131099 LME131093:LME131099 LWA131093:LWA131099 MFW131093:MFW131099 MPS131093:MPS131099 MZO131093:MZO131099 NJK131093:NJK131099 NTG131093:NTG131099 ODC131093:ODC131099 OMY131093:OMY131099 OWU131093:OWU131099 PGQ131093:PGQ131099 PQM131093:PQM131099 QAI131093:QAI131099 QKE131093:QKE131099 QUA131093:QUA131099 RDW131093:RDW131099 RNS131093:RNS131099 RXO131093:RXO131099 SHK131093:SHK131099 SRG131093:SRG131099 TBC131093:TBC131099 TKY131093:TKY131099 TUU131093:TUU131099 UEQ131093:UEQ131099 UOM131093:UOM131099 UYI131093:UYI131099 VIE131093:VIE131099 VSA131093:VSA131099 WBW131093:WBW131099 WLS131093:WLS131099 WVO131093:WVO131099 G196629:G196635 JC196629:JC196635 SY196629:SY196635 ACU196629:ACU196635 AMQ196629:AMQ196635 AWM196629:AWM196635 BGI196629:BGI196635 BQE196629:BQE196635 CAA196629:CAA196635 CJW196629:CJW196635 CTS196629:CTS196635 DDO196629:DDO196635 DNK196629:DNK196635 DXG196629:DXG196635 EHC196629:EHC196635 EQY196629:EQY196635 FAU196629:FAU196635 FKQ196629:FKQ196635 FUM196629:FUM196635 GEI196629:GEI196635 GOE196629:GOE196635 GYA196629:GYA196635 HHW196629:HHW196635 HRS196629:HRS196635 IBO196629:IBO196635 ILK196629:ILK196635 IVG196629:IVG196635 JFC196629:JFC196635 JOY196629:JOY196635 JYU196629:JYU196635 KIQ196629:KIQ196635 KSM196629:KSM196635 LCI196629:LCI196635 LME196629:LME196635 LWA196629:LWA196635 MFW196629:MFW196635 MPS196629:MPS196635 MZO196629:MZO196635 NJK196629:NJK196635 NTG196629:NTG196635 ODC196629:ODC196635 OMY196629:OMY196635 OWU196629:OWU196635 PGQ196629:PGQ196635 PQM196629:PQM196635 QAI196629:QAI196635 QKE196629:QKE196635 QUA196629:QUA196635 RDW196629:RDW196635 RNS196629:RNS196635 RXO196629:RXO196635 SHK196629:SHK196635 SRG196629:SRG196635 TBC196629:TBC196635 TKY196629:TKY196635 TUU196629:TUU196635 UEQ196629:UEQ196635 UOM196629:UOM196635 UYI196629:UYI196635 VIE196629:VIE196635 VSA196629:VSA196635 WBW196629:WBW196635 WLS196629:WLS196635 WVO196629:WVO196635 G262165:G262171 JC262165:JC262171 SY262165:SY262171 ACU262165:ACU262171 AMQ262165:AMQ262171 AWM262165:AWM262171 BGI262165:BGI262171 BQE262165:BQE262171 CAA262165:CAA262171 CJW262165:CJW262171 CTS262165:CTS262171 DDO262165:DDO262171 DNK262165:DNK262171 DXG262165:DXG262171 EHC262165:EHC262171 EQY262165:EQY262171 FAU262165:FAU262171 FKQ262165:FKQ262171 FUM262165:FUM262171 GEI262165:GEI262171 GOE262165:GOE262171 GYA262165:GYA262171 HHW262165:HHW262171 HRS262165:HRS262171 IBO262165:IBO262171 ILK262165:ILK262171 IVG262165:IVG262171 JFC262165:JFC262171 JOY262165:JOY262171 JYU262165:JYU262171 KIQ262165:KIQ262171 KSM262165:KSM262171 LCI262165:LCI262171 LME262165:LME262171 LWA262165:LWA262171 MFW262165:MFW262171 MPS262165:MPS262171 MZO262165:MZO262171 NJK262165:NJK262171 NTG262165:NTG262171 ODC262165:ODC262171 OMY262165:OMY262171 OWU262165:OWU262171 PGQ262165:PGQ262171 PQM262165:PQM262171 QAI262165:QAI262171 QKE262165:QKE262171 QUA262165:QUA262171 RDW262165:RDW262171 RNS262165:RNS262171 RXO262165:RXO262171 SHK262165:SHK262171 SRG262165:SRG262171 TBC262165:TBC262171 TKY262165:TKY262171 TUU262165:TUU262171 UEQ262165:UEQ262171 UOM262165:UOM262171 UYI262165:UYI262171 VIE262165:VIE262171 VSA262165:VSA262171 WBW262165:WBW262171 WLS262165:WLS262171 WVO262165:WVO262171 G327701:G327707 JC327701:JC327707 SY327701:SY327707 ACU327701:ACU327707 AMQ327701:AMQ327707 AWM327701:AWM327707 BGI327701:BGI327707 BQE327701:BQE327707 CAA327701:CAA327707 CJW327701:CJW327707 CTS327701:CTS327707 DDO327701:DDO327707 DNK327701:DNK327707 DXG327701:DXG327707 EHC327701:EHC327707 EQY327701:EQY327707 FAU327701:FAU327707 FKQ327701:FKQ327707 FUM327701:FUM327707 GEI327701:GEI327707 GOE327701:GOE327707 GYA327701:GYA327707 HHW327701:HHW327707 HRS327701:HRS327707 IBO327701:IBO327707 ILK327701:ILK327707 IVG327701:IVG327707 JFC327701:JFC327707 JOY327701:JOY327707 JYU327701:JYU327707 KIQ327701:KIQ327707 KSM327701:KSM327707 LCI327701:LCI327707 LME327701:LME327707 LWA327701:LWA327707 MFW327701:MFW327707 MPS327701:MPS327707 MZO327701:MZO327707 NJK327701:NJK327707 NTG327701:NTG327707 ODC327701:ODC327707 OMY327701:OMY327707 OWU327701:OWU327707 PGQ327701:PGQ327707 PQM327701:PQM327707 QAI327701:QAI327707 QKE327701:QKE327707 QUA327701:QUA327707 RDW327701:RDW327707 RNS327701:RNS327707 RXO327701:RXO327707 SHK327701:SHK327707 SRG327701:SRG327707 TBC327701:TBC327707 TKY327701:TKY327707 TUU327701:TUU327707 UEQ327701:UEQ327707 UOM327701:UOM327707 UYI327701:UYI327707 VIE327701:VIE327707 VSA327701:VSA327707 WBW327701:WBW327707 WLS327701:WLS327707 WVO327701:WVO327707 G393237:G393243 JC393237:JC393243 SY393237:SY393243 ACU393237:ACU393243 AMQ393237:AMQ393243 AWM393237:AWM393243 BGI393237:BGI393243 BQE393237:BQE393243 CAA393237:CAA393243 CJW393237:CJW393243 CTS393237:CTS393243 DDO393237:DDO393243 DNK393237:DNK393243 DXG393237:DXG393243 EHC393237:EHC393243 EQY393237:EQY393243 FAU393237:FAU393243 FKQ393237:FKQ393243 FUM393237:FUM393243 GEI393237:GEI393243 GOE393237:GOE393243 GYA393237:GYA393243 HHW393237:HHW393243 HRS393237:HRS393243 IBO393237:IBO393243 ILK393237:ILK393243 IVG393237:IVG393243 JFC393237:JFC393243 JOY393237:JOY393243 JYU393237:JYU393243 KIQ393237:KIQ393243 KSM393237:KSM393243 LCI393237:LCI393243 LME393237:LME393243 LWA393237:LWA393243 MFW393237:MFW393243 MPS393237:MPS393243 MZO393237:MZO393243 NJK393237:NJK393243 NTG393237:NTG393243 ODC393237:ODC393243 OMY393237:OMY393243 OWU393237:OWU393243 PGQ393237:PGQ393243 PQM393237:PQM393243 QAI393237:QAI393243 QKE393237:QKE393243 QUA393237:QUA393243 RDW393237:RDW393243 RNS393237:RNS393243 RXO393237:RXO393243 SHK393237:SHK393243 SRG393237:SRG393243 TBC393237:TBC393243 TKY393237:TKY393243 TUU393237:TUU393243 UEQ393237:UEQ393243 UOM393237:UOM393243 UYI393237:UYI393243 VIE393237:VIE393243 VSA393237:VSA393243 WBW393237:WBW393243 WLS393237:WLS393243 WVO393237:WVO393243 G458773:G458779 JC458773:JC458779 SY458773:SY458779 ACU458773:ACU458779 AMQ458773:AMQ458779 AWM458773:AWM458779 BGI458773:BGI458779 BQE458773:BQE458779 CAA458773:CAA458779 CJW458773:CJW458779 CTS458773:CTS458779 DDO458773:DDO458779 DNK458773:DNK458779 DXG458773:DXG458779 EHC458773:EHC458779 EQY458773:EQY458779 FAU458773:FAU458779 FKQ458773:FKQ458779 FUM458773:FUM458779 GEI458773:GEI458779 GOE458773:GOE458779 GYA458773:GYA458779 HHW458773:HHW458779 HRS458773:HRS458779 IBO458773:IBO458779 ILK458773:ILK458779 IVG458773:IVG458779 JFC458773:JFC458779 JOY458773:JOY458779 JYU458773:JYU458779 KIQ458773:KIQ458779 KSM458773:KSM458779 LCI458773:LCI458779 LME458773:LME458779 LWA458773:LWA458779 MFW458773:MFW458779 MPS458773:MPS458779 MZO458773:MZO458779 NJK458773:NJK458779 NTG458773:NTG458779 ODC458773:ODC458779 OMY458773:OMY458779 OWU458773:OWU458779 PGQ458773:PGQ458779 PQM458773:PQM458779 QAI458773:QAI458779 QKE458773:QKE458779 QUA458773:QUA458779 RDW458773:RDW458779 RNS458773:RNS458779 RXO458773:RXO458779 SHK458773:SHK458779 SRG458773:SRG458779 TBC458773:TBC458779 TKY458773:TKY458779 TUU458773:TUU458779 UEQ458773:UEQ458779 UOM458773:UOM458779 UYI458773:UYI458779 VIE458773:VIE458779 VSA458773:VSA458779 WBW458773:WBW458779 WLS458773:WLS458779 WVO458773:WVO458779 G524309:G524315 JC524309:JC524315 SY524309:SY524315 ACU524309:ACU524315 AMQ524309:AMQ524315 AWM524309:AWM524315 BGI524309:BGI524315 BQE524309:BQE524315 CAA524309:CAA524315 CJW524309:CJW524315 CTS524309:CTS524315 DDO524309:DDO524315 DNK524309:DNK524315 DXG524309:DXG524315 EHC524309:EHC524315 EQY524309:EQY524315 FAU524309:FAU524315 FKQ524309:FKQ524315 FUM524309:FUM524315 GEI524309:GEI524315 GOE524309:GOE524315 GYA524309:GYA524315 HHW524309:HHW524315 HRS524309:HRS524315 IBO524309:IBO524315 ILK524309:ILK524315 IVG524309:IVG524315 JFC524309:JFC524315 JOY524309:JOY524315 JYU524309:JYU524315 KIQ524309:KIQ524315 KSM524309:KSM524315 LCI524309:LCI524315 LME524309:LME524315 LWA524309:LWA524315 MFW524309:MFW524315 MPS524309:MPS524315 MZO524309:MZO524315 NJK524309:NJK524315 NTG524309:NTG524315 ODC524309:ODC524315 OMY524309:OMY524315 OWU524309:OWU524315 PGQ524309:PGQ524315 PQM524309:PQM524315 QAI524309:QAI524315 QKE524309:QKE524315 QUA524309:QUA524315 RDW524309:RDW524315 RNS524309:RNS524315 RXO524309:RXO524315 SHK524309:SHK524315 SRG524309:SRG524315 TBC524309:TBC524315 TKY524309:TKY524315 TUU524309:TUU524315 UEQ524309:UEQ524315 UOM524309:UOM524315 UYI524309:UYI524315 VIE524309:VIE524315 VSA524309:VSA524315 WBW524309:WBW524315 WLS524309:WLS524315 WVO524309:WVO524315 G589845:G589851 JC589845:JC589851 SY589845:SY589851 ACU589845:ACU589851 AMQ589845:AMQ589851 AWM589845:AWM589851 BGI589845:BGI589851 BQE589845:BQE589851 CAA589845:CAA589851 CJW589845:CJW589851 CTS589845:CTS589851 DDO589845:DDO589851 DNK589845:DNK589851 DXG589845:DXG589851 EHC589845:EHC589851 EQY589845:EQY589851 FAU589845:FAU589851 FKQ589845:FKQ589851 FUM589845:FUM589851 GEI589845:GEI589851 GOE589845:GOE589851 GYA589845:GYA589851 HHW589845:HHW589851 HRS589845:HRS589851 IBO589845:IBO589851 ILK589845:ILK589851 IVG589845:IVG589851 JFC589845:JFC589851 JOY589845:JOY589851 JYU589845:JYU589851 KIQ589845:KIQ589851 KSM589845:KSM589851 LCI589845:LCI589851 LME589845:LME589851 LWA589845:LWA589851 MFW589845:MFW589851 MPS589845:MPS589851 MZO589845:MZO589851 NJK589845:NJK589851 NTG589845:NTG589851 ODC589845:ODC589851 OMY589845:OMY589851 OWU589845:OWU589851 PGQ589845:PGQ589851 PQM589845:PQM589851 QAI589845:QAI589851 QKE589845:QKE589851 QUA589845:QUA589851 RDW589845:RDW589851 RNS589845:RNS589851 RXO589845:RXO589851 SHK589845:SHK589851 SRG589845:SRG589851 TBC589845:TBC589851 TKY589845:TKY589851 TUU589845:TUU589851 UEQ589845:UEQ589851 UOM589845:UOM589851 UYI589845:UYI589851 VIE589845:VIE589851 VSA589845:VSA589851 WBW589845:WBW589851 WLS589845:WLS589851 WVO589845:WVO589851 G655381:G655387 JC655381:JC655387 SY655381:SY655387 ACU655381:ACU655387 AMQ655381:AMQ655387 AWM655381:AWM655387 BGI655381:BGI655387 BQE655381:BQE655387 CAA655381:CAA655387 CJW655381:CJW655387 CTS655381:CTS655387 DDO655381:DDO655387 DNK655381:DNK655387 DXG655381:DXG655387 EHC655381:EHC655387 EQY655381:EQY655387 FAU655381:FAU655387 FKQ655381:FKQ655387 FUM655381:FUM655387 GEI655381:GEI655387 GOE655381:GOE655387 GYA655381:GYA655387 HHW655381:HHW655387 HRS655381:HRS655387 IBO655381:IBO655387 ILK655381:ILK655387 IVG655381:IVG655387 JFC655381:JFC655387 JOY655381:JOY655387 JYU655381:JYU655387 KIQ655381:KIQ655387 KSM655381:KSM655387 LCI655381:LCI655387 LME655381:LME655387 LWA655381:LWA655387 MFW655381:MFW655387 MPS655381:MPS655387 MZO655381:MZO655387 NJK655381:NJK655387 NTG655381:NTG655387 ODC655381:ODC655387 OMY655381:OMY655387 OWU655381:OWU655387 PGQ655381:PGQ655387 PQM655381:PQM655387 QAI655381:QAI655387 QKE655381:QKE655387 QUA655381:QUA655387 RDW655381:RDW655387 RNS655381:RNS655387 RXO655381:RXO655387 SHK655381:SHK655387 SRG655381:SRG655387 TBC655381:TBC655387 TKY655381:TKY655387 TUU655381:TUU655387 UEQ655381:UEQ655387 UOM655381:UOM655387 UYI655381:UYI655387 VIE655381:VIE655387 VSA655381:VSA655387 WBW655381:WBW655387 WLS655381:WLS655387 WVO655381:WVO655387 G720917:G720923 JC720917:JC720923 SY720917:SY720923 ACU720917:ACU720923 AMQ720917:AMQ720923 AWM720917:AWM720923 BGI720917:BGI720923 BQE720917:BQE720923 CAA720917:CAA720923 CJW720917:CJW720923 CTS720917:CTS720923 DDO720917:DDO720923 DNK720917:DNK720923 DXG720917:DXG720923 EHC720917:EHC720923 EQY720917:EQY720923 FAU720917:FAU720923 FKQ720917:FKQ720923 FUM720917:FUM720923 GEI720917:GEI720923 GOE720917:GOE720923 GYA720917:GYA720923 HHW720917:HHW720923 HRS720917:HRS720923 IBO720917:IBO720923 ILK720917:ILK720923 IVG720917:IVG720923 JFC720917:JFC720923 JOY720917:JOY720923 JYU720917:JYU720923 KIQ720917:KIQ720923 KSM720917:KSM720923 LCI720917:LCI720923 LME720917:LME720923 LWA720917:LWA720923 MFW720917:MFW720923 MPS720917:MPS720923 MZO720917:MZO720923 NJK720917:NJK720923 NTG720917:NTG720923 ODC720917:ODC720923 OMY720917:OMY720923 OWU720917:OWU720923 PGQ720917:PGQ720923 PQM720917:PQM720923 QAI720917:QAI720923 QKE720917:QKE720923 QUA720917:QUA720923 RDW720917:RDW720923 RNS720917:RNS720923 RXO720917:RXO720923 SHK720917:SHK720923 SRG720917:SRG720923 TBC720917:TBC720923 TKY720917:TKY720923 TUU720917:TUU720923 UEQ720917:UEQ720923 UOM720917:UOM720923 UYI720917:UYI720923 VIE720917:VIE720923 VSA720917:VSA720923 WBW720917:WBW720923 WLS720917:WLS720923 WVO720917:WVO720923 G786453:G786459 JC786453:JC786459 SY786453:SY786459 ACU786453:ACU786459 AMQ786453:AMQ786459 AWM786453:AWM786459 BGI786453:BGI786459 BQE786453:BQE786459 CAA786453:CAA786459 CJW786453:CJW786459 CTS786453:CTS786459 DDO786453:DDO786459 DNK786453:DNK786459 DXG786453:DXG786459 EHC786453:EHC786459 EQY786453:EQY786459 FAU786453:FAU786459 FKQ786453:FKQ786459 FUM786453:FUM786459 GEI786453:GEI786459 GOE786453:GOE786459 GYA786453:GYA786459 HHW786453:HHW786459 HRS786453:HRS786459 IBO786453:IBO786459 ILK786453:ILK786459 IVG786453:IVG786459 JFC786453:JFC786459 JOY786453:JOY786459 JYU786453:JYU786459 KIQ786453:KIQ786459 KSM786453:KSM786459 LCI786453:LCI786459 LME786453:LME786459 LWA786453:LWA786459 MFW786453:MFW786459 MPS786453:MPS786459 MZO786453:MZO786459 NJK786453:NJK786459 NTG786453:NTG786459 ODC786453:ODC786459 OMY786453:OMY786459 OWU786453:OWU786459 PGQ786453:PGQ786459 PQM786453:PQM786459 QAI786453:QAI786459 QKE786453:QKE786459 QUA786453:QUA786459 RDW786453:RDW786459 RNS786453:RNS786459 RXO786453:RXO786459 SHK786453:SHK786459 SRG786453:SRG786459 TBC786453:TBC786459 TKY786453:TKY786459 TUU786453:TUU786459 UEQ786453:UEQ786459 UOM786453:UOM786459 UYI786453:UYI786459 VIE786453:VIE786459 VSA786453:VSA786459 WBW786453:WBW786459 WLS786453:WLS786459 WVO786453:WVO786459 G851989:G851995 JC851989:JC851995 SY851989:SY851995 ACU851989:ACU851995 AMQ851989:AMQ851995 AWM851989:AWM851995 BGI851989:BGI851995 BQE851989:BQE851995 CAA851989:CAA851995 CJW851989:CJW851995 CTS851989:CTS851995 DDO851989:DDO851995 DNK851989:DNK851995 DXG851989:DXG851995 EHC851989:EHC851995 EQY851989:EQY851995 FAU851989:FAU851995 FKQ851989:FKQ851995 FUM851989:FUM851995 GEI851989:GEI851995 GOE851989:GOE851995 GYA851989:GYA851995 HHW851989:HHW851995 HRS851989:HRS851995 IBO851989:IBO851995 ILK851989:ILK851995 IVG851989:IVG851995 JFC851989:JFC851995 JOY851989:JOY851995 JYU851989:JYU851995 KIQ851989:KIQ851995 KSM851989:KSM851995 LCI851989:LCI851995 LME851989:LME851995 LWA851989:LWA851995 MFW851989:MFW851995 MPS851989:MPS851995 MZO851989:MZO851995 NJK851989:NJK851995 NTG851989:NTG851995 ODC851989:ODC851995 OMY851989:OMY851995 OWU851989:OWU851995 PGQ851989:PGQ851995 PQM851989:PQM851995 QAI851989:QAI851995 QKE851989:QKE851995 QUA851989:QUA851995 RDW851989:RDW851995 RNS851989:RNS851995 RXO851989:RXO851995 SHK851989:SHK851995 SRG851989:SRG851995 TBC851989:TBC851995 TKY851989:TKY851995 TUU851989:TUU851995 UEQ851989:UEQ851995 UOM851989:UOM851995 UYI851989:UYI851995 VIE851989:VIE851995 VSA851989:VSA851995 WBW851989:WBW851995 WLS851989:WLS851995 WVO851989:WVO851995 G917525:G917531 JC917525:JC917531 SY917525:SY917531 ACU917525:ACU917531 AMQ917525:AMQ917531 AWM917525:AWM917531 BGI917525:BGI917531 BQE917525:BQE917531 CAA917525:CAA917531 CJW917525:CJW917531 CTS917525:CTS917531 DDO917525:DDO917531 DNK917525:DNK917531 DXG917525:DXG917531 EHC917525:EHC917531 EQY917525:EQY917531 FAU917525:FAU917531 FKQ917525:FKQ917531 FUM917525:FUM917531 GEI917525:GEI917531 GOE917525:GOE917531 GYA917525:GYA917531 HHW917525:HHW917531 HRS917525:HRS917531 IBO917525:IBO917531 ILK917525:ILK917531 IVG917525:IVG917531 JFC917525:JFC917531 JOY917525:JOY917531 JYU917525:JYU917531 KIQ917525:KIQ917531 KSM917525:KSM917531 LCI917525:LCI917531 LME917525:LME917531 LWA917525:LWA917531 MFW917525:MFW917531 MPS917525:MPS917531 MZO917525:MZO917531 NJK917525:NJK917531 NTG917525:NTG917531 ODC917525:ODC917531 OMY917525:OMY917531 OWU917525:OWU917531 PGQ917525:PGQ917531 PQM917525:PQM917531 QAI917525:QAI917531 QKE917525:QKE917531 QUA917525:QUA917531 RDW917525:RDW917531 RNS917525:RNS917531 RXO917525:RXO917531 SHK917525:SHK917531 SRG917525:SRG917531 TBC917525:TBC917531 TKY917525:TKY917531 TUU917525:TUU917531 UEQ917525:UEQ917531 UOM917525:UOM917531 UYI917525:UYI917531 VIE917525:VIE917531 VSA917525:VSA917531 WBW917525:WBW917531 WLS917525:WLS917531 WVO917525:WVO917531 G983061:G983067 JC983061:JC983067 SY983061:SY983067 ACU983061:ACU983067 AMQ983061:AMQ983067 AWM983061:AWM983067 BGI983061:BGI983067 BQE983061:BQE983067 CAA983061:CAA983067 CJW983061:CJW983067 CTS983061:CTS983067 DDO983061:DDO983067 DNK983061:DNK983067 DXG983061:DXG983067 EHC983061:EHC983067 EQY983061:EQY983067 FAU983061:FAU983067 FKQ983061:FKQ983067 FUM983061:FUM983067 GEI983061:GEI983067 GOE983061:GOE983067 GYA983061:GYA983067 HHW983061:HHW983067 HRS983061:HRS983067 IBO983061:IBO983067 ILK983061:ILK983067 IVG983061:IVG983067 JFC983061:JFC983067 JOY983061:JOY983067 JYU983061:JYU983067 KIQ983061:KIQ983067 KSM983061:KSM983067 LCI983061:LCI983067 LME983061:LME983067 LWA983061:LWA983067 MFW983061:MFW983067 MPS983061:MPS983067 MZO983061:MZO983067 NJK983061:NJK983067 NTG983061:NTG983067 ODC983061:ODC983067 OMY983061:OMY983067 OWU983061:OWU983067 PGQ983061:PGQ983067 PQM983061:PQM983067 QAI983061:QAI983067 QKE983061:QKE983067 QUA983061:QUA983067 RDW983061:RDW983067 RNS983061:RNS983067 RXO983061:RXO983067 SHK983061:SHK983067 SRG983061:SRG983067 TBC983061:TBC983067 TKY983061:TKY983067 TUU983061:TUU983067 UEQ983061:UEQ983067 UOM983061:UOM983067 UYI983061:UYI983067 VIE983061:VIE983067 VSA983061:VSA983067 WBW983061:WBW983067 WLS983061:WLS983067 WVO983061:WVO983067 G29:G35 JC29:JC35 SY29:SY35 ACU29:ACU35 AMQ29:AMQ35 AWM29:AWM35 BGI29:BGI35 BQE29:BQE35 CAA29:CAA35 CJW29:CJW35 CTS29:CTS35 DDO29:DDO35 DNK29:DNK35 DXG29:DXG35 EHC29:EHC35 EQY29:EQY35 FAU29:FAU35 FKQ29:FKQ35 FUM29:FUM35 GEI29:GEI35 GOE29:GOE35 GYA29:GYA35 HHW29:HHW35 HRS29:HRS35 IBO29:IBO35 ILK29:ILK35 IVG29:IVG35 JFC29:JFC35 JOY29:JOY35 JYU29:JYU35 KIQ29:KIQ35 KSM29:KSM35 LCI29:LCI35 LME29:LME35 LWA29:LWA35 MFW29:MFW35 MPS29:MPS35 MZO29:MZO35 NJK29:NJK35 NTG29:NTG35 ODC29:ODC35 OMY29:OMY35 OWU29:OWU35 PGQ29:PGQ35 PQM29:PQM35 QAI29:QAI35 QKE29:QKE35 QUA29:QUA35 RDW29:RDW35 RNS29:RNS35 RXO29:RXO35 SHK29:SHK35 SRG29:SRG35 TBC29:TBC35 TKY29:TKY35 TUU29:TUU35 UEQ29:UEQ35 UOM29:UOM35 UYI29:UYI35 VIE29:VIE35 VSA29:VSA35 WBW29:WBW35 WLS29:WLS35 WVO29:WVO35 G65565:G65571 JC65565:JC65571 SY65565:SY65571 ACU65565:ACU65571 AMQ65565:AMQ65571 AWM65565:AWM65571 BGI65565:BGI65571 BQE65565:BQE65571 CAA65565:CAA65571 CJW65565:CJW65571 CTS65565:CTS65571 DDO65565:DDO65571 DNK65565:DNK65571 DXG65565:DXG65571 EHC65565:EHC65571 EQY65565:EQY65571 FAU65565:FAU65571 FKQ65565:FKQ65571 FUM65565:FUM65571 GEI65565:GEI65571 GOE65565:GOE65571 GYA65565:GYA65571 HHW65565:HHW65571 HRS65565:HRS65571 IBO65565:IBO65571 ILK65565:ILK65571 IVG65565:IVG65571 JFC65565:JFC65571 JOY65565:JOY65571 JYU65565:JYU65571 KIQ65565:KIQ65571 KSM65565:KSM65571 LCI65565:LCI65571 LME65565:LME65571 LWA65565:LWA65571 MFW65565:MFW65571 MPS65565:MPS65571 MZO65565:MZO65571 NJK65565:NJK65571 NTG65565:NTG65571 ODC65565:ODC65571 OMY65565:OMY65571 OWU65565:OWU65571 PGQ65565:PGQ65571 PQM65565:PQM65571 QAI65565:QAI65571 QKE65565:QKE65571 QUA65565:QUA65571 RDW65565:RDW65571 RNS65565:RNS65571 RXO65565:RXO65571 SHK65565:SHK65571 SRG65565:SRG65571 TBC65565:TBC65571 TKY65565:TKY65571 TUU65565:TUU65571 UEQ65565:UEQ65571 UOM65565:UOM65571 UYI65565:UYI65571 VIE65565:VIE65571 VSA65565:VSA65571 WBW65565:WBW65571 WLS65565:WLS65571 WVO65565:WVO65571 G131101:G131107 JC131101:JC131107 SY131101:SY131107 ACU131101:ACU131107 AMQ131101:AMQ131107 AWM131101:AWM131107 BGI131101:BGI131107 BQE131101:BQE131107 CAA131101:CAA131107 CJW131101:CJW131107 CTS131101:CTS131107 DDO131101:DDO131107 DNK131101:DNK131107 DXG131101:DXG131107 EHC131101:EHC131107 EQY131101:EQY131107 FAU131101:FAU131107 FKQ131101:FKQ131107 FUM131101:FUM131107 GEI131101:GEI131107 GOE131101:GOE131107 GYA131101:GYA131107 HHW131101:HHW131107 HRS131101:HRS131107 IBO131101:IBO131107 ILK131101:ILK131107 IVG131101:IVG131107 JFC131101:JFC131107 JOY131101:JOY131107 JYU131101:JYU131107 KIQ131101:KIQ131107 KSM131101:KSM131107 LCI131101:LCI131107 LME131101:LME131107 LWA131101:LWA131107 MFW131101:MFW131107 MPS131101:MPS131107 MZO131101:MZO131107 NJK131101:NJK131107 NTG131101:NTG131107 ODC131101:ODC131107 OMY131101:OMY131107 OWU131101:OWU131107 PGQ131101:PGQ131107 PQM131101:PQM131107 QAI131101:QAI131107 QKE131101:QKE131107 QUA131101:QUA131107 RDW131101:RDW131107 RNS131101:RNS131107 RXO131101:RXO131107 SHK131101:SHK131107 SRG131101:SRG131107 TBC131101:TBC131107 TKY131101:TKY131107 TUU131101:TUU131107 UEQ131101:UEQ131107 UOM131101:UOM131107 UYI131101:UYI131107 VIE131101:VIE131107 VSA131101:VSA131107 WBW131101:WBW131107 WLS131101:WLS131107 WVO131101:WVO131107 G196637:G196643 JC196637:JC196643 SY196637:SY196643 ACU196637:ACU196643 AMQ196637:AMQ196643 AWM196637:AWM196643 BGI196637:BGI196643 BQE196637:BQE196643 CAA196637:CAA196643 CJW196637:CJW196643 CTS196637:CTS196643 DDO196637:DDO196643 DNK196637:DNK196643 DXG196637:DXG196643 EHC196637:EHC196643 EQY196637:EQY196643 FAU196637:FAU196643 FKQ196637:FKQ196643 FUM196637:FUM196643 GEI196637:GEI196643 GOE196637:GOE196643 GYA196637:GYA196643 HHW196637:HHW196643 HRS196637:HRS196643 IBO196637:IBO196643 ILK196637:ILK196643 IVG196637:IVG196643 JFC196637:JFC196643 JOY196637:JOY196643 JYU196637:JYU196643 KIQ196637:KIQ196643 KSM196637:KSM196643 LCI196637:LCI196643 LME196637:LME196643 LWA196637:LWA196643 MFW196637:MFW196643 MPS196637:MPS196643 MZO196637:MZO196643 NJK196637:NJK196643 NTG196637:NTG196643 ODC196637:ODC196643 OMY196637:OMY196643 OWU196637:OWU196643 PGQ196637:PGQ196643 PQM196637:PQM196643 QAI196637:QAI196643 QKE196637:QKE196643 QUA196637:QUA196643 RDW196637:RDW196643 RNS196637:RNS196643 RXO196637:RXO196643 SHK196637:SHK196643 SRG196637:SRG196643 TBC196637:TBC196643 TKY196637:TKY196643 TUU196637:TUU196643 UEQ196637:UEQ196643 UOM196637:UOM196643 UYI196637:UYI196643 VIE196637:VIE196643 VSA196637:VSA196643 WBW196637:WBW196643 WLS196637:WLS196643 WVO196637:WVO196643 G262173:G262179 JC262173:JC262179 SY262173:SY262179 ACU262173:ACU262179 AMQ262173:AMQ262179 AWM262173:AWM262179 BGI262173:BGI262179 BQE262173:BQE262179 CAA262173:CAA262179 CJW262173:CJW262179 CTS262173:CTS262179 DDO262173:DDO262179 DNK262173:DNK262179 DXG262173:DXG262179 EHC262173:EHC262179 EQY262173:EQY262179 FAU262173:FAU262179 FKQ262173:FKQ262179 FUM262173:FUM262179 GEI262173:GEI262179 GOE262173:GOE262179 GYA262173:GYA262179 HHW262173:HHW262179 HRS262173:HRS262179 IBO262173:IBO262179 ILK262173:ILK262179 IVG262173:IVG262179 JFC262173:JFC262179 JOY262173:JOY262179 JYU262173:JYU262179 KIQ262173:KIQ262179 KSM262173:KSM262179 LCI262173:LCI262179 LME262173:LME262179 LWA262173:LWA262179 MFW262173:MFW262179 MPS262173:MPS262179 MZO262173:MZO262179 NJK262173:NJK262179 NTG262173:NTG262179 ODC262173:ODC262179 OMY262173:OMY262179 OWU262173:OWU262179 PGQ262173:PGQ262179 PQM262173:PQM262179 QAI262173:QAI262179 QKE262173:QKE262179 QUA262173:QUA262179 RDW262173:RDW262179 RNS262173:RNS262179 RXO262173:RXO262179 SHK262173:SHK262179 SRG262173:SRG262179 TBC262173:TBC262179 TKY262173:TKY262179 TUU262173:TUU262179 UEQ262173:UEQ262179 UOM262173:UOM262179 UYI262173:UYI262179 VIE262173:VIE262179 VSA262173:VSA262179 WBW262173:WBW262179 WLS262173:WLS262179 WVO262173:WVO262179 G327709:G327715 JC327709:JC327715 SY327709:SY327715 ACU327709:ACU327715 AMQ327709:AMQ327715 AWM327709:AWM327715 BGI327709:BGI327715 BQE327709:BQE327715 CAA327709:CAA327715 CJW327709:CJW327715 CTS327709:CTS327715 DDO327709:DDO327715 DNK327709:DNK327715 DXG327709:DXG327715 EHC327709:EHC327715 EQY327709:EQY327715 FAU327709:FAU327715 FKQ327709:FKQ327715 FUM327709:FUM327715 GEI327709:GEI327715 GOE327709:GOE327715 GYA327709:GYA327715 HHW327709:HHW327715 HRS327709:HRS327715 IBO327709:IBO327715 ILK327709:ILK327715 IVG327709:IVG327715 JFC327709:JFC327715 JOY327709:JOY327715 JYU327709:JYU327715 KIQ327709:KIQ327715 KSM327709:KSM327715 LCI327709:LCI327715 LME327709:LME327715 LWA327709:LWA327715 MFW327709:MFW327715 MPS327709:MPS327715 MZO327709:MZO327715 NJK327709:NJK327715 NTG327709:NTG327715 ODC327709:ODC327715 OMY327709:OMY327715 OWU327709:OWU327715 PGQ327709:PGQ327715 PQM327709:PQM327715 QAI327709:QAI327715 QKE327709:QKE327715 QUA327709:QUA327715 RDW327709:RDW327715 RNS327709:RNS327715 RXO327709:RXO327715 SHK327709:SHK327715 SRG327709:SRG327715 TBC327709:TBC327715 TKY327709:TKY327715 TUU327709:TUU327715 UEQ327709:UEQ327715 UOM327709:UOM327715 UYI327709:UYI327715 VIE327709:VIE327715 VSA327709:VSA327715 WBW327709:WBW327715 WLS327709:WLS327715 WVO327709:WVO327715 G393245:G393251 JC393245:JC393251 SY393245:SY393251 ACU393245:ACU393251 AMQ393245:AMQ393251 AWM393245:AWM393251 BGI393245:BGI393251 BQE393245:BQE393251 CAA393245:CAA393251 CJW393245:CJW393251 CTS393245:CTS393251 DDO393245:DDO393251 DNK393245:DNK393251 DXG393245:DXG393251 EHC393245:EHC393251 EQY393245:EQY393251 FAU393245:FAU393251 FKQ393245:FKQ393251 FUM393245:FUM393251 GEI393245:GEI393251 GOE393245:GOE393251 GYA393245:GYA393251 HHW393245:HHW393251 HRS393245:HRS393251 IBO393245:IBO393251 ILK393245:ILK393251 IVG393245:IVG393251 JFC393245:JFC393251 JOY393245:JOY393251 JYU393245:JYU393251 KIQ393245:KIQ393251 KSM393245:KSM393251 LCI393245:LCI393251 LME393245:LME393251 LWA393245:LWA393251 MFW393245:MFW393251 MPS393245:MPS393251 MZO393245:MZO393251 NJK393245:NJK393251 NTG393245:NTG393251 ODC393245:ODC393251 OMY393245:OMY393251 OWU393245:OWU393251 PGQ393245:PGQ393251 PQM393245:PQM393251 QAI393245:QAI393251 QKE393245:QKE393251 QUA393245:QUA393251 RDW393245:RDW393251 RNS393245:RNS393251 RXO393245:RXO393251 SHK393245:SHK393251 SRG393245:SRG393251 TBC393245:TBC393251 TKY393245:TKY393251 TUU393245:TUU393251 UEQ393245:UEQ393251 UOM393245:UOM393251 UYI393245:UYI393251 VIE393245:VIE393251 VSA393245:VSA393251 WBW393245:WBW393251 WLS393245:WLS393251 WVO393245:WVO393251 G458781:G458787 JC458781:JC458787 SY458781:SY458787 ACU458781:ACU458787 AMQ458781:AMQ458787 AWM458781:AWM458787 BGI458781:BGI458787 BQE458781:BQE458787 CAA458781:CAA458787 CJW458781:CJW458787 CTS458781:CTS458787 DDO458781:DDO458787 DNK458781:DNK458787 DXG458781:DXG458787 EHC458781:EHC458787 EQY458781:EQY458787 FAU458781:FAU458787 FKQ458781:FKQ458787 FUM458781:FUM458787 GEI458781:GEI458787 GOE458781:GOE458787 GYA458781:GYA458787 HHW458781:HHW458787 HRS458781:HRS458787 IBO458781:IBO458787 ILK458781:ILK458787 IVG458781:IVG458787 JFC458781:JFC458787 JOY458781:JOY458787 JYU458781:JYU458787 KIQ458781:KIQ458787 KSM458781:KSM458787 LCI458781:LCI458787 LME458781:LME458787 LWA458781:LWA458787 MFW458781:MFW458787 MPS458781:MPS458787 MZO458781:MZO458787 NJK458781:NJK458787 NTG458781:NTG458787 ODC458781:ODC458787 OMY458781:OMY458787 OWU458781:OWU458787 PGQ458781:PGQ458787 PQM458781:PQM458787 QAI458781:QAI458787 QKE458781:QKE458787 QUA458781:QUA458787 RDW458781:RDW458787 RNS458781:RNS458787 RXO458781:RXO458787 SHK458781:SHK458787 SRG458781:SRG458787 TBC458781:TBC458787 TKY458781:TKY458787 TUU458781:TUU458787 UEQ458781:UEQ458787 UOM458781:UOM458787 UYI458781:UYI458787 VIE458781:VIE458787 VSA458781:VSA458787 WBW458781:WBW458787 WLS458781:WLS458787 WVO458781:WVO458787 G524317:G524323 JC524317:JC524323 SY524317:SY524323 ACU524317:ACU524323 AMQ524317:AMQ524323 AWM524317:AWM524323 BGI524317:BGI524323 BQE524317:BQE524323 CAA524317:CAA524323 CJW524317:CJW524323 CTS524317:CTS524323 DDO524317:DDO524323 DNK524317:DNK524323 DXG524317:DXG524323 EHC524317:EHC524323 EQY524317:EQY524323 FAU524317:FAU524323 FKQ524317:FKQ524323 FUM524317:FUM524323 GEI524317:GEI524323 GOE524317:GOE524323 GYA524317:GYA524323 HHW524317:HHW524323 HRS524317:HRS524323 IBO524317:IBO524323 ILK524317:ILK524323 IVG524317:IVG524323 JFC524317:JFC524323 JOY524317:JOY524323 JYU524317:JYU524323 KIQ524317:KIQ524323 KSM524317:KSM524323 LCI524317:LCI524323 LME524317:LME524323 LWA524317:LWA524323 MFW524317:MFW524323 MPS524317:MPS524323 MZO524317:MZO524323 NJK524317:NJK524323 NTG524317:NTG524323 ODC524317:ODC524323 OMY524317:OMY524323 OWU524317:OWU524323 PGQ524317:PGQ524323 PQM524317:PQM524323 QAI524317:QAI524323 QKE524317:QKE524323 QUA524317:QUA524323 RDW524317:RDW524323 RNS524317:RNS524323 RXO524317:RXO524323 SHK524317:SHK524323 SRG524317:SRG524323 TBC524317:TBC524323 TKY524317:TKY524323 TUU524317:TUU524323 UEQ524317:UEQ524323 UOM524317:UOM524323 UYI524317:UYI524323 VIE524317:VIE524323 VSA524317:VSA524323 WBW524317:WBW524323 WLS524317:WLS524323 WVO524317:WVO524323 G589853:G589859 JC589853:JC589859 SY589853:SY589859 ACU589853:ACU589859 AMQ589853:AMQ589859 AWM589853:AWM589859 BGI589853:BGI589859 BQE589853:BQE589859 CAA589853:CAA589859 CJW589853:CJW589859 CTS589853:CTS589859 DDO589853:DDO589859 DNK589853:DNK589859 DXG589853:DXG589859 EHC589853:EHC589859 EQY589853:EQY589859 FAU589853:FAU589859 FKQ589853:FKQ589859 FUM589853:FUM589859 GEI589853:GEI589859 GOE589853:GOE589859 GYA589853:GYA589859 HHW589853:HHW589859 HRS589853:HRS589859 IBO589853:IBO589859 ILK589853:ILK589859 IVG589853:IVG589859 JFC589853:JFC589859 JOY589853:JOY589859 JYU589853:JYU589859 KIQ589853:KIQ589859 KSM589853:KSM589859 LCI589853:LCI589859 LME589853:LME589859 LWA589853:LWA589859 MFW589853:MFW589859 MPS589853:MPS589859 MZO589853:MZO589859 NJK589853:NJK589859 NTG589853:NTG589859 ODC589853:ODC589859 OMY589853:OMY589859 OWU589853:OWU589859 PGQ589853:PGQ589859 PQM589853:PQM589859 QAI589853:QAI589859 QKE589853:QKE589859 QUA589853:QUA589859 RDW589853:RDW589859 RNS589853:RNS589859 RXO589853:RXO589859 SHK589853:SHK589859 SRG589853:SRG589859 TBC589853:TBC589859 TKY589853:TKY589859 TUU589853:TUU589859 UEQ589853:UEQ589859 UOM589853:UOM589859 UYI589853:UYI589859 VIE589853:VIE589859 VSA589853:VSA589859 WBW589853:WBW589859 WLS589853:WLS589859 WVO589853:WVO589859 G655389:G655395 JC655389:JC655395 SY655389:SY655395 ACU655389:ACU655395 AMQ655389:AMQ655395 AWM655389:AWM655395 BGI655389:BGI655395 BQE655389:BQE655395 CAA655389:CAA655395 CJW655389:CJW655395 CTS655389:CTS655395 DDO655389:DDO655395 DNK655389:DNK655395 DXG655389:DXG655395 EHC655389:EHC655395 EQY655389:EQY655395 FAU655389:FAU655395 FKQ655389:FKQ655395 FUM655389:FUM655395 GEI655389:GEI655395 GOE655389:GOE655395 GYA655389:GYA655395 HHW655389:HHW655395 HRS655389:HRS655395 IBO655389:IBO655395 ILK655389:ILK655395 IVG655389:IVG655395 JFC655389:JFC655395 JOY655389:JOY655395 JYU655389:JYU655395 KIQ655389:KIQ655395 KSM655389:KSM655395 LCI655389:LCI655395 LME655389:LME655395 LWA655389:LWA655395 MFW655389:MFW655395 MPS655389:MPS655395 MZO655389:MZO655395 NJK655389:NJK655395 NTG655389:NTG655395 ODC655389:ODC655395 OMY655389:OMY655395 OWU655389:OWU655395 PGQ655389:PGQ655395 PQM655389:PQM655395 QAI655389:QAI655395 QKE655389:QKE655395 QUA655389:QUA655395 RDW655389:RDW655395 RNS655389:RNS655395 RXO655389:RXO655395 SHK655389:SHK655395 SRG655389:SRG655395 TBC655389:TBC655395 TKY655389:TKY655395 TUU655389:TUU655395 UEQ655389:UEQ655395 UOM655389:UOM655395 UYI655389:UYI655395 VIE655389:VIE655395 VSA655389:VSA655395 WBW655389:WBW655395 WLS655389:WLS655395 WVO655389:WVO655395 G720925:G720931 JC720925:JC720931 SY720925:SY720931 ACU720925:ACU720931 AMQ720925:AMQ720931 AWM720925:AWM720931 BGI720925:BGI720931 BQE720925:BQE720931 CAA720925:CAA720931 CJW720925:CJW720931 CTS720925:CTS720931 DDO720925:DDO720931 DNK720925:DNK720931 DXG720925:DXG720931 EHC720925:EHC720931 EQY720925:EQY720931 FAU720925:FAU720931 FKQ720925:FKQ720931 FUM720925:FUM720931 GEI720925:GEI720931 GOE720925:GOE720931 GYA720925:GYA720931 HHW720925:HHW720931 HRS720925:HRS720931 IBO720925:IBO720931 ILK720925:ILK720931 IVG720925:IVG720931 JFC720925:JFC720931 JOY720925:JOY720931 JYU720925:JYU720931 KIQ720925:KIQ720931 KSM720925:KSM720931 LCI720925:LCI720931 LME720925:LME720931 LWA720925:LWA720931 MFW720925:MFW720931 MPS720925:MPS720931 MZO720925:MZO720931 NJK720925:NJK720931 NTG720925:NTG720931 ODC720925:ODC720931 OMY720925:OMY720931 OWU720925:OWU720931 PGQ720925:PGQ720931 PQM720925:PQM720931 QAI720925:QAI720931 QKE720925:QKE720931 QUA720925:QUA720931 RDW720925:RDW720931 RNS720925:RNS720931 RXO720925:RXO720931 SHK720925:SHK720931 SRG720925:SRG720931 TBC720925:TBC720931 TKY720925:TKY720931 TUU720925:TUU720931 UEQ720925:UEQ720931 UOM720925:UOM720931 UYI720925:UYI720931 VIE720925:VIE720931 VSA720925:VSA720931 WBW720925:WBW720931 WLS720925:WLS720931 WVO720925:WVO720931 G786461:G786467 JC786461:JC786467 SY786461:SY786467 ACU786461:ACU786467 AMQ786461:AMQ786467 AWM786461:AWM786467 BGI786461:BGI786467 BQE786461:BQE786467 CAA786461:CAA786467 CJW786461:CJW786467 CTS786461:CTS786467 DDO786461:DDO786467 DNK786461:DNK786467 DXG786461:DXG786467 EHC786461:EHC786467 EQY786461:EQY786467 FAU786461:FAU786467 FKQ786461:FKQ786467 FUM786461:FUM786467 GEI786461:GEI786467 GOE786461:GOE786467 GYA786461:GYA786467 HHW786461:HHW786467 HRS786461:HRS786467 IBO786461:IBO786467 ILK786461:ILK786467 IVG786461:IVG786467 JFC786461:JFC786467 JOY786461:JOY786467 JYU786461:JYU786467 KIQ786461:KIQ786467 KSM786461:KSM786467 LCI786461:LCI786467 LME786461:LME786467 LWA786461:LWA786467 MFW786461:MFW786467 MPS786461:MPS786467 MZO786461:MZO786467 NJK786461:NJK786467 NTG786461:NTG786467 ODC786461:ODC786467 OMY786461:OMY786467 OWU786461:OWU786467 PGQ786461:PGQ786467 PQM786461:PQM786467 QAI786461:QAI786467 QKE786461:QKE786467 QUA786461:QUA786467 RDW786461:RDW786467 RNS786461:RNS786467 RXO786461:RXO786467 SHK786461:SHK786467 SRG786461:SRG786467 TBC786461:TBC786467 TKY786461:TKY786467 TUU786461:TUU786467 UEQ786461:UEQ786467 UOM786461:UOM786467 UYI786461:UYI786467 VIE786461:VIE786467 VSA786461:VSA786467 WBW786461:WBW786467 WLS786461:WLS786467 WVO786461:WVO786467 G851997:G852003 JC851997:JC852003 SY851997:SY852003 ACU851997:ACU852003 AMQ851997:AMQ852003 AWM851997:AWM852003 BGI851997:BGI852003 BQE851997:BQE852003 CAA851997:CAA852003 CJW851997:CJW852003 CTS851997:CTS852003 DDO851997:DDO852003 DNK851997:DNK852003 DXG851997:DXG852003 EHC851997:EHC852003 EQY851997:EQY852003 FAU851997:FAU852003 FKQ851997:FKQ852003 FUM851997:FUM852003 GEI851997:GEI852003 GOE851997:GOE852003 GYA851997:GYA852003 HHW851997:HHW852003 HRS851997:HRS852003 IBO851997:IBO852003 ILK851997:ILK852003 IVG851997:IVG852003 JFC851997:JFC852003 JOY851997:JOY852003 JYU851997:JYU852003 KIQ851997:KIQ852003 KSM851997:KSM852003 LCI851997:LCI852003 LME851997:LME852003 LWA851997:LWA852003 MFW851997:MFW852003 MPS851997:MPS852003 MZO851997:MZO852003 NJK851997:NJK852003 NTG851997:NTG852003 ODC851997:ODC852003 OMY851997:OMY852003 OWU851997:OWU852003 PGQ851997:PGQ852003 PQM851997:PQM852003 QAI851997:QAI852003 QKE851997:QKE852003 QUA851997:QUA852003 RDW851997:RDW852003 RNS851997:RNS852003 RXO851997:RXO852003 SHK851997:SHK852003 SRG851997:SRG852003 TBC851997:TBC852003 TKY851997:TKY852003 TUU851997:TUU852003 UEQ851997:UEQ852003 UOM851997:UOM852003 UYI851997:UYI852003 VIE851997:VIE852003 VSA851997:VSA852003 WBW851997:WBW852003 WLS851997:WLS852003 WVO851997:WVO852003 G917533:G917539 JC917533:JC917539 SY917533:SY917539 ACU917533:ACU917539 AMQ917533:AMQ917539 AWM917533:AWM917539 BGI917533:BGI917539 BQE917533:BQE917539 CAA917533:CAA917539 CJW917533:CJW917539 CTS917533:CTS917539 DDO917533:DDO917539 DNK917533:DNK917539 DXG917533:DXG917539 EHC917533:EHC917539 EQY917533:EQY917539 FAU917533:FAU917539 FKQ917533:FKQ917539 FUM917533:FUM917539 GEI917533:GEI917539 GOE917533:GOE917539 GYA917533:GYA917539 HHW917533:HHW917539 HRS917533:HRS917539 IBO917533:IBO917539 ILK917533:ILK917539 IVG917533:IVG917539 JFC917533:JFC917539 JOY917533:JOY917539 JYU917533:JYU917539 KIQ917533:KIQ917539 KSM917533:KSM917539 LCI917533:LCI917539 LME917533:LME917539 LWA917533:LWA917539 MFW917533:MFW917539 MPS917533:MPS917539 MZO917533:MZO917539 NJK917533:NJK917539 NTG917533:NTG917539 ODC917533:ODC917539 OMY917533:OMY917539 OWU917533:OWU917539 PGQ917533:PGQ917539 PQM917533:PQM917539 QAI917533:QAI917539 QKE917533:QKE917539 QUA917533:QUA917539 RDW917533:RDW917539 RNS917533:RNS917539 RXO917533:RXO917539 SHK917533:SHK917539 SRG917533:SRG917539 TBC917533:TBC917539 TKY917533:TKY917539 TUU917533:TUU917539 UEQ917533:UEQ917539 UOM917533:UOM917539 UYI917533:UYI917539 VIE917533:VIE917539 VSA917533:VSA917539 WBW917533:WBW917539 WLS917533:WLS917539 WVO917533:WVO917539 G983069:G983075 JC983069:JC983075 SY983069:SY983075 ACU983069:ACU983075 AMQ983069:AMQ983075 AWM983069:AWM983075 BGI983069:BGI983075 BQE983069:BQE983075 CAA983069:CAA983075 CJW983069:CJW983075 CTS983069:CTS983075 DDO983069:DDO983075 DNK983069:DNK983075 DXG983069:DXG983075 EHC983069:EHC983075 EQY983069:EQY983075 FAU983069:FAU983075 FKQ983069:FKQ983075 FUM983069:FUM983075 GEI983069:GEI983075 GOE983069:GOE983075 GYA983069:GYA983075 HHW983069:HHW983075 HRS983069:HRS983075 IBO983069:IBO983075 ILK983069:ILK983075 IVG983069:IVG983075 JFC983069:JFC983075 JOY983069:JOY983075 JYU983069:JYU983075 KIQ983069:KIQ983075 KSM983069:KSM983075 LCI983069:LCI983075 LME983069:LME983075 LWA983069:LWA983075 MFW983069:MFW983075 MPS983069:MPS983075 MZO983069:MZO983075 NJK983069:NJK983075 NTG983069:NTG983075 ODC983069:ODC983075 OMY983069:OMY983075 OWU983069:OWU983075 PGQ983069:PGQ983075 PQM983069:PQM983075 QAI983069:QAI983075 QKE983069:QKE983075 QUA983069:QUA983075 RDW983069:RDW983075 RNS983069:RNS983075 RXO983069:RXO983075 SHK983069:SHK983075 SRG983069:SRG983075 TBC983069:TBC983075 TKY983069:TKY983075 TUU983069:TUU983075 UEQ983069:UEQ983075 UOM983069:UOM983075 UYI983069:UYI983075 VIE983069:VIE983075 VSA983069:VSA983075 WBW983069:WBW983075 WLS983069:WLS983075 WVO983069:WVO983075 G37:G43 JC37:JC43 SY37:SY43 ACU37:ACU43 AMQ37:AMQ43 AWM37:AWM43 BGI37:BGI43 BQE37:BQE43 CAA37:CAA43 CJW37:CJW43 CTS37:CTS43 DDO37:DDO43 DNK37:DNK43 DXG37:DXG43 EHC37:EHC43 EQY37:EQY43 FAU37:FAU43 FKQ37:FKQ43 FUM37:FUM43 GEI37:GEI43 GOE37:GOE43 GYA37:GYA43 HHW37:HHW43 HRS37:HRS43 IBO37:IBO43 ILK37:ILK43 IVG37:IVG43 JFC37:JFC43 JOY37:JOY43 JYU37:JYU43 KIQ37:KIQ43 KSM37:KSM43 LCI37:LCI43 LME37:LME43 LWA37:LWA43 MFW37:MFW43 MPS37:MPS43 MZO37:MZO43 NJK37:NJK43 NTG37:NTG43 ODC37:ODC43 OMY37:OMY43 OWU37:OWU43 PGQ37:PGQ43 PQM37:PQM43 QAI37:QAI43 QKE37:QKE43 QUA37:QUA43 RDW37:RDW43 RNS37:RNS43 RXO37:RXO43 SHK37:SHK43 SRG37:SRG43 TBC37:TBC43 TKY37:TKY43 TUU37:TUU43 UEQ37:UEQ43 UOM37:UOM43 UYI37:UYI43 VIE37:VIE43 VSA37:VSA43 WBW37:WBW43 WLS37:WLS43 WVO37:WVO43 G65573:G65579 JC65573:JC65579 SY65573:SY65579 ACU65573:ACU65579 AMQ65573:AMQ65579 AWM65573:AWM65579 BGI65573:BGI65579 BQE65573:BQE65579 CAA65573:CAA65579 CJW65573:CJW65579 CTS65573:CTS65579 DDO65573:DDO65579 DNK65573:DNK65579 DXG65573:DXG65579 EHC65573:EHC65579 EQY65573:EQY65579 FAU65573:FAU65579 FKQ65573:FKQ65579 FUM65573:FUM65579 GEI65573:GEI65579 GOE65573:GOE65579 GYA65573:GYA65579 HHW65573:HHW65579 HRS65573:HRS65579 IBO65573:IBO65579 ILK65573:ILK65579 IVG65573:IVG65579 JFC65573:JFC65579 JOY65573:JOY65579 JYU65573:JYU65579 KIQ65573:KIQ65579 KSM65573:KSM65579 LCI65573:LCI65579 LME65573:LME65579 LWA65573:LWA65579 MFW65573:MFW65579 MPS65573:MPS65579 MZO65573:MZO65579 NJK65573:NJK65579 NTG65573:NTG65579 ODC65573:ODC65579 OMY65573:OMY65579 OWU65573:OWU65579 PGQ65573:PGQ65579 PQM65573:PQM65579 QAI65573:QAI65579 QKE65573:QKE65579 QUA65573:QUA65579 RDW65573:RDW65579 RNS65573:RNS65579 RXO65573:RXO65579 SHK65573:SHK65579 SRG65573:SRG65579 TBC65573:TBC65579 TKY65573:TKY65579 TUU65573:TUU65579 UEQ65573:UEQ65579 UOM65573:UOM65579 UYI65573:UYI65579 VIE65573:VIE65579 VSA65573:VSA65579 WBW65573:WBW65579 WLS65573:WLS65579 WVO65573:WVO65579 G131109:G131115 JC131109:JC131115 SY131109:SY131115 ACU131109:ACU131115 AMQ131109:AMQ131115 AWM131109:AWM131115 BGI131109:BGI131115 BQE131109:BQE131115 CAA131109:CAA131115 CJW131109:CJW131115 CTS131109:CTS131115 DDO131109:DDO131115 DNK131109:DNK131115 DXG131109:DXG131115 EHC131109:EHC131115 EQY131109:EQY131115 FAU131109:FAU131115 FKQ131109:FKQ131115 FUM131109:FUM131115 GEI131109:GEI131115 GOE131109:GOE131115 GYA131109:GYA131115 HHW131109:HHW131115 HRS131109:HRS131115 IBO131109:IBO131115 ILK131109:ILK131115 IVG131109:IVG131115 JFC131109:JFC131115 JOY131109:JOY131115 JYU131109:JYU131115 KIQ131109:KIQ131115 KSM131109:KSM131115 LCI131109:LCI131115 LME131109:LME131115 LWA131109:LWA131115 MFW131109:MFW131115 MPS131109:MPS131115 MZO131109:MZO131115 NJK131109:NJK131115 NTG131109:NTG131115 ODC131109:ODC131115 OMY131109:OMY131115 OWU131109:OWU131115 PGQ131109:PGQ131115 PQM131109:PQM131115 QAI131109:QAI131115 QKE131109:QKE131115 QUA131109:QUA131115 RDW131109:RDW131115 RNS131109:RNS131115 RXO131109:RXO131115 SHK131109:SHK131115 SRG131109:SRG131115 TBC131109:TBC131115 TKY131109:TKY131115 TUU131109:TUU131115 UEQ131109:UEQ131115 UOM131109:UOM131115 UYI131109:UYI131115 VIE131109:VIE131115 VSA131109:VSA131115 WBW131109:WBW131115 WLS131109:WLS131115 WVO131109:WVO131115 G196645:G196651 JC196645:JC196651 SY196645:SY196651 ACU196645:ACU196651 AMQ196645:AMQ196651 AWM196645:AWM196651 BGI196645:BGI196651 BQE196645:BQE196651 CAA196645:CAA196651 CJW196645:CJW196651 CTS196645:CTS196651 DDO196645:DDO196651 DNK196645:DNK196651 DXG196645:DXG196651 EHC196645:EHC196651 EQY196645:EQY196651 FAU196645:FAU196651 FKQ196645:FKQ196651 FUM196645:FUM196651 GEI196645:GEI196651 GOE196645:GOE196651 GYA196645:GYA196651 HHW196645:HHW196651 HRS196645:HRS196651 IBO196645:IBO196651 ILK196645:ILK196651 IVG196645:IVG196651 JFC196645:JFC196651 JOY196645:JOY196651 JYU196645:JYU196651 KIQ196645:KIQ196651 KSM196645:KSM196651 LCI196645:LCI196651 LME196645:LME196651 LWA196645:LWA196651 MFW196645:MFW196651 MPS196645:MPS196651 MZO196645:MZO196651 NJK196645:NJK196651 NTG196645:NTG196651 ODC196645:ODC196651 OMY196645:OMY196651 OWU196645:OWU196651 PGQ196645:PGQ196651 PQM196645:PQM196651 QAI196645:QAI196651 QKE196645:QKE196651 QUA196645:QUA196651 RDW196645:RDW196651 RNS196645:RNS196651 RXO196645:RXO196651 SHK196645:SHK196651 SRG196645:SRG196651 TBC196645:TBC196651 TKY196645:TKY196651 TUU196645:TUU196651 UEQ196645:UEQ196651 UOM196645:UOM196651 UYI196645:UYI196651 VIE196645:VIE196651 VSA196645:VSA196651 WBW196645:WBW196651 WLS196645:WLS196651 WVO196645:WVO196651 G262181:G262187 JC262181:JC262187 SY262181:SY262187 ACU262181:ACU262187 AMQ262181:AMQ262187 AWM262181:AWM262187 BGI262181:BGI262187 BQE262181:BQE262187 CAA262181:CAA262187 CJW262181:CJW262187 CTS262181:CTS262187 DDO262181:DDO262187 DNK262181:DNK262187 DXG262181:DXG262187 EHC262181:EHC262187 EQY262181:EQY262187 FAU262181:FAU262187 FKQ262181:FKQ262187 FUM262181:FUM262187 GEI262181:GEI262187 GOE262181:GOE262187 GYA262181:GYA262187 HHW262181:HHW262187 HRS262181:HRS262187 IBO262181:IBO262187 ILK262181:ILK262187 IVG262181:IVG262187 JFC262181:JFC262187 JOY262181:JOY262187 JYU262181:JYU262187 KIQ262181:KIQ262187 KSM262181:KSM262187 LCI262181:LCI262187 LME262181:LME262187 LWA262181:LWA262187 MFW262181:MFW262187 MPS262181:MPS262187 MZO262181:MZO262187 NJK262181:NJK262187 NTG262181:NTG262187 ODC262181:ODC262187 OMY262181:OMY262187 OWU262181:OWU262187 PGQ262181:PGQ262187 PQM262181:PQM262187 QAI262181:QAI262187 QKE262181:QKE262187 QUA262181:QUA262187 RDW262181:RDW262187 RNS262181:RNS262187 RXO262181:RXO262187 SHK262181:SHK262187 SRG262181:SRG262187 TBC262181:TBC262187 TKY262181:TKY262187 TUU262181:TUU262187 UEQ262181:UEQ262187 UOM262181:UOM262187 UYI262181:UYI262187 VIE262181:VIE262187 VSA262181:VSA262187 WBW262181:WBW262187 WLS262181:WLS262187 WVO262181:WVO262187 G327717:G327723 JC327717:JC327723 SY327717:SY327723 ACU327717:ACU327723 AMQ327717:AMQ327723 AWM327717:AWM327723 BGI327717:BGI327723 BQE327717:BQE327723 CAA327717:CAA327723 CJW327717:CJW327723 CTS327717:CTS327723 DDO327717:DDO327723 DNK327717:DNK327723 DXG327717:DXG327723 EHC327717:EHC327723 EQY327717:EQY327723 FAU327717:FAU327723 FKQ327717:FKQ327723 FUM327717:FUM327723 GEI327717:GEI327723 GOE327717:GOE327723 GYA327717:GYA327723 HHW327717:HHW327723 HRS327717:HRS327723 IBO327717:IBO327723 ILK327717:ILK327723 IVG327717:IVG327723 JFC327717:JFC327723 JOY327717:JOY327723 JYU327717:JYU327723 KIQ327717:KIQ327723 KSM327717:KSM327723 LCI327717:LCI327723 LME327717:LME327723 LWA327717:LWA327723 MFW327717:MFW327723 MPS327717:MPS327723 MZO327717:MZO327723 NJK327717:NJK327723 NTG327717:NTG327723 ODC327717:ODC327723 OMY327717:OMY327723 OWU327717:OWU327723 PGQ327717:PGQ327723 PQM327717:PQM327723 QAI327717:QAI327723 QKE327717:QKE327723 QUA327717:QUA327723 RDW327717:RDW327723 RNS327717:RNS327723 RXO327717:RXO327723 SHK327717:SHK327723 SRG327717:SRG327723 TBC327717:TBC327723 TKY327717:TKY327723 TUU327717:TUU327723 UEQ327717:UEQ327723 UOM327717:UOM327723 UYI327717:UYI327723 VIE327717:VIE327723 VSA327717:VSA327723 WBW327717:WBW327723 WLS327717:WLS327723 WVO327717:WVO327723 G393253:G393259 JC393253:JC393259 SY393253:SY393259 ACU393253:ACU393259 AMQ393253:AMQ393259 AWM393253:AWM393259 BGI393253:BGI393259 BQE393253:BQE393259 CAA393253:CAA393259 CJW393253:CJW393259 CTS393253:CTS393259 DDO393253:DDO393259 DNK393253:DNK393259 DXG393253:DXG393259 EHC393253:EHC393259 EQY393253:EQY393259 FAU393253:FAU393259 FKQ393253:FKQ393259 FUM393253:FUM393259 GEI393253:GEI393259 GOE393253:GOE393259 GYA393253:GYA393259 HHW393253:HHW393259 HRS393253:HRS393259 IBO393253:IBO393259 ILK393253:ILK393259 IVG393253:IVG393259 JFC393253:JFC393259 JOY393253:JOY393259 JYU393253:JYU393259 KIQ393253:KIQ393259 KSM393253:KSM393259 LCI393253:LCI393259 LME393253:LME393259 LWA393253:LWA393259 MFW393253:MFW393259 MPS393253:MPS393259 MZO393253:MZO393259 NJK393253:NJK393259 NTG393253:NTG393259 ODC393253:ODC393259 OMY393253:OMY393259 OWU393253:OWU393259 PGQ393253:PGQ393259 PQM393253:PQM393259 QAI393253:QAI393259 QKE393253:QKE393259 QUA393253:QUA393259 RDW393253:RDW393259 RNS393253:RNS393259 RXO393253:RXO393259 SHK393253:SHK393259 SRG393253:SRG393259 TBC393253:TBC393259 TKY393253:TKY393259 TUU393253:TUU393259 UEQ393253:UEQ393259 UOM393253:UOM393259 UYI393253:UYI393259 VIE393253:VIE393259 VSA393253:VSA393259 WBW393253:WBW393259 WLS393253:WLS393259 WVO393253:WVO393259 G458789:G458795 JC458789:JC458795 SY458789:SY458795 ACU458789:ACU458795 AMQ458789:AMQ458795 AWM458789:AWM458795 BGI458789:BGI458795 BQE458789:BQE458795 CAA458789:CAA458795 CJW458789:CJW458795 CTS458789:CTS458795 DDO458789:DDO458795 DNK458789:DNK458795 DXG458789:DXG458795 EHC458789:EHC458795 EQY458789:EQY458795 FAU458789:FAU458795 FKQ458789:FKQ458795 FUM458789:FUM458795 GEI458789:GEI458795 GOE458789:GOE458795 GYA458789:GYA458795 HHW458789:HHW458795 HRS458789:HRS458795 IBO458789:IBO458795 ILK458789:ILK458795 IVG458789:IVG458795 JFC458789:JFC458795 JOY458789:JOY458795 JYU458789:JYU458795 KIQ458789:KIQ458795 KSM458789:KSM458795 LCI458789:LCI458795 LME458789:LME458795 LWA458789:LWA458795 MFW458789:MFW458795 MPS458789:MPS458795 MZO458789:MZO458795 NJK458789:NJK458795 NTG458789:NTG458795 ODC458789:ODC458795 OMY458789:OMY458795 OWU458789:OWU458795 PGQ458789:PGQ458795 PQM458789:PQM458795 QAI458789:QAI458795 QKE458789:QKE458795 QUA458789:QUA458795 RDW458789:RDW458795 RNS458789:RNS458795 RXO458789:RXO458795 SHK458789:SHK458795 SRG458789:SRG458795 TBC458789:TBC458795 TKY458789:TKY458795 TUU458789:TUU458795 UEQ458789:UEQ458795 UOM458789:UOM458795 UYI458789:UYI458795 VIE458789:VIE458795 VSA458789:VSA458795 WBW458789:WBW458795 WLS458789:WLS458795 WVO458789:WVO458795 G524325:G524331 JC524325:JC524331 SY524325:SY524331 ACU524325:ACU524331 AMQ524325:AMQ524331 AWM524325:AWM524331 BGI524325:BGI524331 BQE524325:BQE524331 CAA524325:CAA524331 CJW524325:CJW524331 CTS524325:CTS524331 DDO524325:DDO524331 DNK524325:DNK524331 DXG524325:DXG524331 EHC524325:EHC524331 EQY524325:EQY524331 FAU524325:FAU524331 FKQ524325:FKQ524331 FUM524325:FUM524331 GEI524325:GEI524331 GOE524325:GOE524331 GYA524325:GYA524331 HHW524325:HHW524331 HRS524325:HRS524331 IBO524325:IBO524331 ILK524325:ILK524331 IVG524325:IVG524331 JFC524325:JFC524331 JOY524325:JOY524331 JYU524325:JYU524331 KIQ524325:KIQ524331 KSM524325:KSM524331 LCI524325:LCI524331 LME524325:LME524331 LWA524325:LWA524331 MFW524325:MFW524331 MPS524325:MPS524331 MZO524325:MZO524331 NJK524325:NJK524331 NTG524325:NTG524331 ODC524325:ODC524331 OMY524325:OMY524331 OWU524325:OWU524331 PGQ524325:PGQ524331 PQM524325:PQM524331 QAI524325:QAI524331 QKE524325:QKE524331 QUA524325:QUA524331 RDW524325:RDW524331 RNS524325:RNS524331 RXO524325:RXO524331 SHK524325:SHK524331 SRG524325:SRG524331 TBC524325:TBC524331 TKY524325:TKY524331 TUU524325:TUU524331 UEQ524325:UEQ524331 UOM524325:UOM524331 UYI524325:UYI524331 VIE524325:VIE524331 VSA524325:VSA524331 WBW524325:WBW524331 WLS524325:WLS524331 WVO524325:WVO524331 G589861:G589867 JC589861:JC589867 SY589861:SY589867 ACU589861:ACU589867 AMQ589861:AMQ589867 AWM589861:AWM589867 BGI589861:BGI589867 BQE589861:BQE589867 CAA589861:CAA589867 CJW589861:CJW589867 CTS589861:CTS589867 DDO589861:DDO589867 DNK589861:DNK589867 DXG589861:DXG589867 EHC589861:EHC589867 EQY589861:EQY589867 FAU589861:FAU589867 FKQ589861:FKQ589867 FUM589861:FUM589867 GEI589861:GEI589867 GOE589861:GOE589867 GYA589861:GYA589867 HHW589861:HHW589867 HRS589861:HRS589867 IBO589861:IBO589867 ILK589861:ILK589867 IVG589861:IVG589867 JFC589861:JFC589867 JOY589861:JOY589867 JYU589861:JYU589867 KIQ589861:KIQ589867 KSM589861:KSM589867 LCI589861:LCI589867 LME589861:LME589867 LWA589861:LWA589867 MFW589861:MFW589867 MPS589861:MPS589867 MZO589861:MZO589867 NJK589861:NJK589867 NTG589861:NTG589867 ODC589861:ODC589867 OMY589861:OMY589867 OWU589861:OWU589867 PGQ589861:PGQ589867 PQM589861:PQM589867 QAI589861:QAI589867 QKE589861:QKE589867 QUA589861:QUA589867 RDW589861:RDW589867 RNS589861:RNS589867 RXO589861:RXO589867 SHK589861:SHK589867 SRG589861:SRG589867 TBC589861:TBC589867 TKY589861:TKY589867 TUU589861:TUU589867 UEQ589861:UEQ589867 UOM589861:UOM589867 UYI589861:UYI589867 VIE589861:VIE589867 VSA589861:VSA589867 WBW589861:WBW589867 WLS589861:WLS589867 WVO589861:WVO589867 G655397:G655403 JC655397:JC655403 SY655397:SY655403 ACU655397:ACU655403 AMQ655397:AMQ655403 AWM655397:AWM655403 BGI655397:BGI655403 BQE655397:BQE655403 CAA655397:CAA655403 CJW655397:CJW655403 CTS655397:CTS655403 DDO655397:DDO655403 DNK655397:DNK655403 DXG655397:DXG655403 EHC655397:EHC655403 EQY655397:EQY655403 FAU655397:FAU655403 FKQ655397:FKQ655403 FUM655397:FUM655403 GEI655397:GEI655403 GOE655397:GOE655403 GYA655397:GYA655403 HHW655397:HHW655403 HRS655397:HRS655403 IBO655397:IBO655403 ILK655397:ILK655403 IVG655397:IVG655403 JFC655397:JFC655403 JOY655397:JOY655403 JYU655397:JYU655403 KIQ655397:KIQ655403 KSM655397:KSM655403 LCI655397:LCI655403 LME655397:LME655403 LWA655397:LWA655403 MFW655397:MFW655403 MPS655397:MPS655403 MZO655397:MZO655403 NJK655397:NJK655403 NTG655397:NTG655403 ODC655397:ODC655403 OMY655397:OMY655403 OWU655397:OWU655403 PGQ655397:PGQ655403 PQM655397:PQM655403 QAI655397:QAI655403 QKE655397:QKE655403 QUA655397:QUA655403 RDW655397:RDW655403 RNS655397:RNS655403 RXO655397:RXO655403 SHK655397:SHK655403 SRG655397:SRG655403 TBC655397:TBC655403 TKY655397:TKY655403 TUU655397:TUU655403 UEQ655397:UEQ655403 UOM655397:UOM655403 UYI655397:UYI655403 VIE655397:VIE655403 VSA655397:VSA655403 WBW655397:WBW655403 WLS655397:WLS655403 WVO655397:WVO655403 G720933:G720939 JC720933:JC720939 SY720933:SY720939 ACU720933:ACU720939 AMQ720933:AMQ720939 AWM720933:AWM720939 BGI720933:BGI720939 BQE720933:BQE720939 CAA720933:CAA720939 CJW720933:CJW720939 CTS720933:CTS720939 DDO720933:DDO720939 DNK720933:DNK720939 DXG720933:DXG720939 EHC720933:EHC720939 EQY720933:EQY720939 FAU720933:FAU720939 FKQ720933:FKQ720939 FUM720933:FUM720939 GEI720933:GEI720939 GOE720933:GOE720939 GYA720933:GYA720939 HHW720933:HHW720939 HRS720933:HRS720939 IBO720933:IBO720939 ILK720933:ILK720939 IVG720933:IVG720939 JFC720933:JFC720939 JOY720933:JOY720939 JYU720933:JYU720939 KIQ720933:KIQ720939 KSM720933:KSM720939 LCI720933:LCI720939 LME720933:LME720939 LWA720933:LWA720939 MFW720933:MFW720939 MPS720933:MPS720939 MZO720933:MZO720939 NJK720933:NJK720939 NTG720933:NTG720939 ODC720933:ODC720939 OMY720933:OMY720939 OWU720933:OWU720939 PGQ720933:PGQ720939 PQM720933:PQM720939 QAI720933:QAI720939 QKE720933:QKE720939 QUA720933:QUA720939 RDW720933:RDW720939 RNS720933:RNS720939 RXO720933:RXO720939 SHK720933:SHK720939 SRG720933:SRG720939 TBC720933:TBC720939 TKY720933:TKY720939 TUU720933:TUU720939 UEQ720933:UEQ720939 UOM720933:UOM720939 UYI720933:UYI720939 VIE720933:VIE720939 VSA720933:VSA720939 WBW720933:WBW720939 WLS720933:WLS720939 WVO720933:WVO720939 G786469:G786475 JC786469:JC786475 SY786469:SY786475 ACU786469:ACU786475 AMQ786469:AMQ786475 AWM786469:AWM786475 BGI786469:BGI786475 BQE786469:BQE786475 CAA786469:CAA786475 CJW786469:CJW786475 CTS786469:CTS786475 DDO786469:DDO786475 DNK786469:DNK786475 DXG786469:DXG786475 EHC786469:EHC786475 EQY786469:EQY786475 FAU786469:FAU786475 FKQ786469:FKQ786475 FUM786469:FUM786475 GEI786469:GEI786475 GOE786469:GOE786475 GYA786469:GYA786475 HHW786469:HHW786475 HRS786469:HRS786475 IBO786469:IBO786475 ILK786469:ILK786475 IVG786469:IVG786475 JFC786469:JFC786475 JOY786469:JOY786475 JYU786469:JYU786475 KIQ786469:KIQ786475 KSM786469:KSM786475 LCI786469:LCI786475 LME786469:LME786475 LWA786469:LWA786475 MFW786469:MFW786475 MPS786469:MPS786475 MZO786469:MZO786475 NJK786469:NJK786475 NTG786469:NTG786475 ODC786469:ODC786475 OMY786469:OMY786475 OWU786469:OWU786475 PGQ786469:PGQ786475 PQM786469:PQM786475 QAI786469:QAI786475 QKE786469:QKE786475 QUA786469:QUA786475 RDW786469:RDW786475 RNS786469:RNS786475 RXO786469:RXO786475 SHK786469:SHK786475 SRG786469:SRG786475 TBC786469:TBC786475 TKY786469:TKY786475 TUU786469:TUU786475 UEQ786469:UEQ786475 UOM786469:UOM786475 UYI786469:UYI786475 VIE786469:VIE786475 VSA786469:VSA786475 WBW786469:WBW786475 WLS786469:WLS786475 WVO786469:WVO786475 G852005:G852011 JC852005:JC852011 SY852005:SY852011 ACU852005:ACU852011 AMQ852005:AMQ852011 AWM852005:AWM852011 BGI852005:BGI852011 BQE852005:BQE852011 CAA852005:CAA852011 CJW852005:CJW852011 CTS852005:CTS852011 DDO852005:DDO852011 DNK852005:DNK852011 DXG852005:DXG852011 EHC852005:EHC852011 EQY852005:EQY852011 FAU852005:FAU852011 FKQ852005:FKQ852011 FUM852005:FUM852011 GEI852005:GEI852011 GOE852005:GOE852011 GYA852005:GYA852011 HHW852005:HHW852011 HRS852005:HRS852011 IBO852005:IBO852011 ILK852005:ILK852011 IVG852005:IVG852011 JFC852005:JFC852011 JOY852005:JOY852011 JYU852005:JYU852011 KIQ852005:KIQ852011 KSM852005:KSM852011 LCI852005:LCI852011 LME852005:LME852011 LWA852005:LWA852011 MFW852005:MFW852011 MPS852005:MPS852011 MZO852005:MZO852011 NJK852005:NJK852011 NTG852005:NTG852011 ODC852005:ODC852011 OMY852005:OMY852011 OWU852005:OWU852011 PGQ852005:PGQ852011 PQM852005:PQM852011 QAI852005:QAI852011 QKE852005:QKE852011 QUA852005:QUA852011 RDW852005:RDW852011 RNS852005:RNS852011 RXO852005:RXO852011 SHK852005:SHK852011 SRG852005:SRG852011 TBC852005:TBC852011 TKY852005:TKY852011 TUU852005:TUU852011 UEQ852005:UEQ852011 UOM852005:UOM852011 UYI852005:UYI852011 VIE852005:VIE852011 VSA852005:VSA852011 WBW852005:WBW852011 WLS852005:WLS852011 WVO852005:WVO852011 G917541:G917547 JC917541:JC917547 SY917541:SY917547 ACU917541:ACU917547 AMQ917541:AMQ917547 AWM917541:AWM917547 BGI917541:BGI917547 BQE917541:BQE917547 CAA917541:CAA917547 CJW917541:CJW917547 CTS917541:CTS917547 DDO917541:DDO917547 DNK917541:DNK917547 DXG917541:DXG917547 EHC917541:EHC917547 EQY917541:EQY917547 FAU917541:FAU917547 FKQ917541:FKQ917547 FUM917541:FUM917547 GEI917541:GEI917547 GOE917541:GOE917547 GYA917541:GYA917547 HHW917541:HHW917547 HRS917541:HRS917547 IBO917541:IBO917547 ILK917541:ILK917547 IVG917541:IVG917547 JFC917541:JFC917547 JOY917541:JOY917547 JYU917541:JYU917547 KIQ917541:KIQ917547 KSM917541:KSM917547 LCI917541:LCI917547 LME917541:LME917547 LWA917541:LWA917547 MFW917541:MFW917547 MPS917541:MPS917547 MZO917541:MZO917547 NJK917541:NJK917547 NTG917541:NTG917547 ODC917541:ODC917547 OMY917541:OMY917547 OWU917541:OWU917547 PGQ917541:PGQ917547 PQM917541:PQM917547 QAI917541:QAI917547 QKE917541:QKE917547 QUA917541:QUA917547 RDW917541:RDW917547 RNS917541:RNS917547 RXO917541:RXO917547 SHK917541:SHK917547 SRG917541:SRG917547 TBC917541:TBC917547 TKY917541:TKY917547 TUU917541:TUU917547 UEQ917541:UEQ917547 UOM917541:UOM917547 UYI917541:UYI917547 VIE917541:VIE917547 VSA917541:VSA917547 WBW917541:WBW917547 WLS917541:WLS917547 WVO917541:WVO917547 G983077:G983083 JC983077:JC983083 SY983077:SY983083 ACU983077:ACU983083 AMQ983077:AMQ983083 AWM983077:AWM983083 BGI983077:BGI983083 BQE983077:BQE983083 CAA983077:CAA983083 CJW983077:CJW983083 CTS983077:CTS983083 DDO983077:DDO983083 DNK983077:DNK983083 DXG983077:DXG983083 EHC983077:EHC983083 EQY983077:EQY983083 FAU983077:FAU983083 FKQ983077:FKQ983083 FUM983077:FUM983083 GEI983077:GEI983083 GOE983077:GOE983083 GYA983077:GYA983083 HHW983077:HHW983083 HRS983077:HRS983083 IBO983077:IBO983083 ILK983077:ILK983083 IVG983077:IVG983083 JFC983077:JFC983083 JOY983077:JOY983083 JYU983077:JYU983083 KIQ983077:KIQ983083 KSM983077:KSM983083 LCI983077:LCI983083 LME983077:LME983083 LWA983077:LWA983083 MFW983077:MFW983083 MPS983077:MPS983083 MZO983077:MZO983083 NJK983077:NJK983083 NTG983077:NTG983083 ODC983077:ODC983083 OMY983077:OMY983083 OWU983077:OWU983083 PGQ983077:PGQ983083 PQM983077:PQM983083 QAI983077:QAI983083 QKE983077:QKE983083 QUA983077:QUA983083 RDW983077:RDW983083 RNS983077:RNS983083 RXO983077:RXO983083 SHK983077:SHK983083 SRG983077:SRG983083 TBC983077:TBC983083 TKY983077:TKY983083 TUU983077:TUU983083 UEQ983077:UEQ983083 UOM983077:UOM983083 UYI983077:UYI983083 VIE983077:VIE983083 VSA983077:VSA983083 WBW983077:WBW983083 WLS983077:WLS983083 WVO983077:WVO983083 U40:U43 JQ40:JQ43 TM40:TM43 ADI40:ADI43 ANE40:ANE43 AXA40:AXA43 BGW40:BGW43 BQS40:BQS43 CAO40:CAO43 CKK40:CKK43 CUG40:CUG43 DEC40:DEC43 DNY40:DNY43 DXU40:DXU43 EHQ40:EHQ43 ERM40:ERM43 FBI40:FBI43 FLE40:FLE43 FVA40:FVA43 GEW40:GEW43 GOS40:GOS43 GYO40:GYO43 HIK40:HIK43 HSG40:HSG43 ICC40:ICC43 ILY40:ILY43 IVU40:IVU43 JFQ40:JFQ43 JPM40:JPM43 JZI40:JZI43 KJE40:KJE43 KTA40:KTA43 LCW40:LCW43 LMS40:LMS43 LWO40:LWO43 MGK40:MGK43 MQG40:MQG43 NAC40:NAC43 NJY40:NJY43 NTU40:NTU43 ODQ40:ODQ43 ONM40:ONM43 OXI40:OXI43 PHE40:PHE43 PRA40:PRA43 QAW40:QAW43 QKS40:QKS43 QUO40:QUO43 REK40:REK43 ROG40:ROG43 RYC40:RYC43 SHY40:SHY43 SRU40:SRU43 TBQ40:TBQ43 TLM40:TLM43 TVI40:TVI43 UFE40:UFE43 UPA40:UPA43 UYW40:UYW43 VIS40:VIS43 VSO40:VSO43 WCK40:WCK43 WMG40:WMG43 WWC40:WWC43 U65576:U65579 JQ65576:JQ65579 TM65576:TM65579 ADI65576:ADI65579 ANE65576:ANE65579 AXA65576:AXA65579 BGW65576:BGW65579 BQS65576:BQS65579 CAO65576:CAO65579 CKK65576:CKK65579 CUG65576:CUG65579 DEC65576:DEC65579 DNY65576:DNY65579 DXU65576:DXU65579 EHQ65576:EHQ65579 ERM65576:ERM65579 FBI65576:FBI65579 FLE65576:FLE65579 FVA65576:FVA65579 GEW65576:GEW65579 GOS65576:GOS65579 GYO65576:GYO65579 HIK65576:HIK65579 HSG65576:HSG65579 ICC65576:ICC65579 ILY65576:ILY65579 IVU65576:IVU65579 JFQ65576:JFQ65579 JPM65576:JPM65579 JZI65576:JZI65579 KJE65576:KJE65579 KTA65576:KTA65579 LCW65576:LCW65579 LMS65576:LMS65579 LWO65576:LWO65579 MGK65576:MGK65579 MQG65576:MQG65579 NAC65576:NAC65579 NJY65576:NJY65579 NTU65576:NTU65579 ODQ65576:ODQ65579 ONM65576:ONM65579 OXI65576:OXI65579 PHE65576:PHE65579 PRA65576:PRA65579 QAW65576:QAW65579 QKS65576:QKS65579 QUO65576:QUO65579 REK65576:REK65579 ROG65576:ROG65579 RYC65576:RYC65579 SHY65576:SHY65579 SRU65576:SRU65579 TBQ65576:TBQ65579 TLM65576:TLM65579 TVI65576:TVI65579 UFE65576:UFE65579 UPA65576:UPA65579 UYW65576:UYW65579 VIS65576:VIS65579 VSO65576:VSO65579 WCK65576:WCK65579 WMG65576:WMG65579 WWC65576:WWC65579 U131112:U131115 JQ131112:JQ131115 TM131112:TM131115 ADI131112:ADI131115 ANE131112:ANE131115 AXA131112:AXA131115 BGW131112:BGW131115 BQS131112:BQS131115 CAO131112:CAO131115 CKK131112:CKK131115 CUG131112:CUG131115 DEC131112:DEC131115 DNY131112:DNY131115 DXU131112:DXU131115 EHQ131112:EHQ131115 ERM131112:ERM131115 FBI131112:FBI131115 FLE131112:FLE131115 FVA131112:FVA131115 GEW131112:GEW131115 GOS131112:GOS131115 GYO131112:GYO131115 HIK131112:HIK131115 HSG131112:HSG131115 ICC131112:ICC131115 ILY131112:ILY131115 IVU131112:IVU131115 JFQ131112:JFQ131115 JPM131112:JPM131115 JZI131112:JZI131115 KJE131112:KJE131115 KTA131112:KTA131115 LCW131112:LCW131115 LMS131112:LMS131115 LWO131112:LWO131115 MGK131112:MGK131115 MQG131112:MQG131115 NAC131112:NAC131115 NJY131112:NJY131115 NTU131112:NTU131115 ODQ131112:ODQ131115 ONM131112:ONM131115 OXI131112:OXI131115 PHE131112:PHE131115 PRA131112:PRA131115 QAW131112:QAW131115 QKS131112:QKS131115 QUO131112:QUO131115 REK131112:REK131115 ROG131112:ROG131115 RYC131112:RYC131115 SHY131112:SHY131115 SRU131112:SRU131115 TBQ131112:TBQ131115 TLM131112:TLM131115 TVI131112:TVI131115 UFE131112:UFE131115 UPA131112:UPA131115 UYW131112:UYW131115 VIS131112:VIS131115 VSO131112:VSO131115 WCK131112:WCK131115 WMG131112:WMG131115 WWC131112:WWC131115 U196648:U196651 JQ196648:JQ196651 TM196648:TM196651 ADI196648:ADI196651 ANE196648:ANE196651 AXA196648:AXA196651 BGW196648:BGW196651 BQS196648:BQS196651 CAO196648:CAO196651 CKK196648:CKK196651 CUG196648:CUG196651 DEC196648:DEC196651 DNY196648:DNY196651 DXU196648:DXU196651 EHQ196648:EHQ196651 ERM196648:ERM196651 FBI196648:FBI196651 FLE196648:FLE196651 FVA196648:FVA196651 GEW196648:GEW196651 GOS196648:GOS196651 GYO196648:GYO196651 HIK196648:HIK196651 HSG196648:HSG196651 ICC196648:ICC196651 ILY196648:ILY196651 IVU196648:IVU196651 JFQ196648:JFQ196651 JPM196648:JPM196651 JZI196648:JZI196651 KJE196648:KJE196651 KTA196648:KTA196651 LCW196648:LCW196651 LMS196648:LMS196651 LWO196648:LWO196651 MGK196648:MGK196651 MQG196648:MQG196651 NAC196648:NAC196651 NJY196648:NJY196651 NTU196648:NTU196651 ODQ196648:ODQ196651 ONM196648:ONM196651 OXI196648:OXI196651 PHE196648:PHE196651 PRA196648:PRA196651 QAW196648:QAW196651 QKS196648:QKS196651 QUO196648:QUO196651 REK196648:REK196651 ROG196648:ROG196651 RYC196648:RYC196651 SHY196648:SHY196651 SRU196648:SRU196651 TBQ196648:TBQ196651 TLM196648:TLM196651 TVI196648:TVI196651 UFE196648:UFE196651 UPA196648:UPA196651 UYW196648:UYW196651 VIS196648:VIS196651 VSO196648:VSO196651 WCK196648:WCK196651 WMG196648:WMG196651 WWC196648:WWC196651 U262184:U262187 JQ262184:JQ262187 TM262184:TM262187 ADI262184:ADI262187 ANE262184:ANE262187 AXA262184:AXA262187 BGW262184:BGW262187 BQS262184:BQS262187 CAO262184:CAO262187 CKK262184:CKK262187 CUG262184:CUG262187 DEC262184:DEC262187 DNY262184:DNY262187 DXU262184:DXU262187 EHQ262184:EHQ262187 ERM262184:ERM262187 FBI262184:FBI262187 FLE262184:FLE262187 FVA262184:FVA262187 GEW262184:GEW262187 GOS262184:GOS262187 GYO262184:GYO262187 HIK262184:HIK262187 HSG262184:HSG262187 ICC262184:ICC262187 ILY262184:ILY262187 IVU262184:IVU262187 JFQ262184:JFQ262187 JPM262184:JPM262187 JZI262184:JZI262187 KJE262184:KJE262187 KTA262184:KTA262187 LCW262184:LCW262187 LMS262184:LMS262187 LWO262184:LWO262187 MGK262184:MGK262187 MQG262184:MQG262187 NAC262184:NAC262187 NJY262184:NJY262187 NTU262184:NTU262187 ODQ262184:ODQ262187 ONM262184:ONM262187 OXI262184:OXI262187 PHE262184:PHE262187 PRA262184:PRA262187 QAW262184:QAW262187 QKS262184:QKS262187 QUO262184:QUO262187 REK262184:REK262187 ROG262184:ROG262187 RYC262184:RYC262187 SHY262184:SHY262187 SRU262184:SRU262187 TBQ262184:TBQ262187 TLM262184:TLM262187 TVI262184:TVI262187 UFE262184:UFE262187 UPA262184:UPA262187 UYW262184:UYW262187 VIS262184:VIS262187 VSO262184:VSO262187 WCK262184:WCK262187 WMG262184:WMG262187 WWC262184:WWC262187 U327720:U327723 JQ327720:JQ327723 TM327720:TM327723 ADI327720:ADI327723 ANE327720:ANE327723 AXA327720:AXA327723 BGW327720:BGW327723 BQS327720:BQS327723 CAO327720:CAO327723 CKK327720:CKK327723 CUG327720:CUG327723 DEC327720:DEC327723 DNY327720:DNY327723 DXU327720:DXU327723 EHQ327720:EHQ327723 ERM327720:ERM327723 FBI327720:FBI327723 FLE327720:FLE327723 FVA327720:FVA327723 GEW327720:GEW327723 GOS327720:GOS327723 GYO327720:GYO327723 HIK327720:HIK327723 HSG327720:HSG327723 ICC327720:ICC327723 ILY327720:ILY327723 IVU327720:IVU327723 JFQ327720:JFQ327723 JPM327720:JPM327723 JZI327720:JZI327723 KJE327720:KJE327723 KTA327720:KTA327723 LCW327720:LCW327723 LMS327720:LMS327723 LWO327720:LWO327723 MGK327720:MGK327723 MQG327720:MQG327723 NAC327720:NAC327723 NJY327720:NJY327723 NTU327720:NTU327723 ODQ327720:ODQ327723 ONM327720:ONM327723 OXI327720:OXI327723 PHE327720:PHE327723 PRA327720:PRA327723 QAW327720:QAW327723 QKS327720:QKS327723 QUO327720:QUO327723 REK327720:REK327723 ROG327720:ROG327723 RYC327720:RYC327723 SHY327720:SHY327723 SRU327720:SRU327723 TBQ327720:TBQ327723 TLM327720:TLM327723 TVI327720:TVI327723 UFE327720:UFE327723 UPA327720:UPA327723 UYW327720:UYW327723 VIS327720:VIS327723 VSO327720:VSO327723 WCK327720:WCK327723 WMG327720:WMG327723 WWC327720:WWC327723 U393256:U393259 JQ393256:JQ393259 TM393256:TM393259 ADI393256:ADI393259 ANE393256:ANE393259 AXA393256:AXA393259 BGW393256:BGW393259 BQS393256:BQS393259 CAO393256:CAO393259 CKK393256:CKK393259 CUG393256:CUG393259 DEC393256:DEC393259 DNY393256:DNY393259 DXU393256:DXU393259 EHQ393256:EHQ393259 ERM393256:ERM393259 FBI393256:FBI393259 FLE393256:FLE393259 FVA393256:FVA393259 GEW393256:GEW393259 GOS393256:GOS393259 GYO393256:GYO393259 HIK393256:HIK393259 HSG393256:HSG393259 ICC393256:ICC393259 ILY393256:ILY393259 IVU393256:IVU393259 JFQ393256:JFQ393259 JPM393256:JPM393259 JZI393256:JZI393259 KJE393256:KJE393259 KTA393256:KTA393259 LCW393256:LCW393259 LMS393256:LMS393259 LWO393256:LWO393259 MGK393256:MGK393259 MQG393256:MQG393259 NAC393256:NAC393259 NJY393256:NJY393259 NTU393256:NTU393259 ODQ393256:ODQ393259 ONM393256:ONM393259 OXI393256:OXI393259 PHE393256:PHE393259 PRA393256:PRA393259 QAW393256:QAW393259 QKS393256:QKS393259 QUO393256:QUO393259 REK393256:REK393259 ROG393256:ROG393259 RYC393256:RYC393259 SHY393256:SHY393259 SRU393256:SRU393259 TBQ393256:TBQ393259 TLM393256:TLM393259 TVI393256:TVI393259 UFE393256:UFE393259 UPA393256:UPA393259 UYW393256:UYW393259 VIS393256:VIS393259 VSO393256:VSO393259 WCK393256:WCK393259 WMG393256:WMG393259 WWC393256:WWC393259 U458792:U458795 JQ458792:JQ458795 TM458792:TM458795 ADI458792:ADI458795 ANE458792:ANE458795 AXA458792:AXA458795 BGW458792:BGW458795 BQS458792:BQS458795 CAO458792:CAO458795 CKK458792:CKK458795 CUG458792:CUG458795 DEC458792:DEC458795 DNY458792:DNY458795 DXU458792:DXU458795 EHQ458792:EHQ458795 ERM458792:ERM458795 FBI458792:FBI458795 FLE458792:FLE458795 FVA458792:FVA458795 GEW458792:GEW458795 GOS458792:GOS458795 GYO458792:GYO458795 HIK458792:HIK458795 HSG458792:HSG458795 ICC458792:ICC458795 ILY458792:ILY458795 IVU458792:IVU458795 JFQ458792:JFQ458795 JPM458792:JPM458795 JZI458792:JZI458795 KJE458792:KJE458795 KTA458792:KTA458795 LCW458792:LCW458795 LMS458792:LMS458795 LWO458792:LWO458795 MGK458792:MGK458795 MQG458792:MQG458795 NAC458792:NAC458795 NJY458792:NJY458795 NTU458792:NTU458795 ODQ458792:ODQ458795 ONM458792:ONM458795 OXI458792:OXI458795 PHE458792:PHE458795 PRA458792:PRA458795 QAW458792:QAW458795 QKS458792:QKS458795 QUO458792:QUO458795 REK458792:REK458795 ROG458792:ROG458795 RYC458792:RYC458795 SHY458792:SHY458795 SRU458792:SRU458795 TBQ458792:TBQ458795 TLM458792:TLM458795 TVI458792:TVI458795 UFE458792:UFE458795 UPA458792:UPA458795 UYW458792:UYW458795 VIS458792:VIS458795 VSO458792:VSO458795 WCK458792:WCK458795 WMG458792:WMG458795 WWC458792:WWC458795 U524328:U524331 JQ524328:JQ524331 TM524328:TM524331 ADI524328:ADI524331 ANE524328:ANE524331 AXA524328:AXA524331 BGW524328:BGW524331 BQS524328:BQS524331 CAO524328:CAO524331 CKK524328:CKK524331 CUG524328:CUG524331 DEC524328:DEC524331 DNY524328:DNY524331 DXU524328:DXU524331 EHQ524328:EHQ524331 ERM524328:ERM524331 FBI524328:FBI524331 FLE524328:FLE524331 FVA524328:FVA524331 GEW524328:GEW524331 GOS524328:GOS524331 GYO524328:GYO524331 HIK524328:HIK524331 HSG524328:HSG524331 ICC524328:ICC524331 ILY524328:ILY524331 IVU524328:IVU524331 JFQ524328:JFQ524331 JPM524328:JPM524331 JZI524328:JZI524331 KJE524328:KJE524331 KTA524328:KTA524331 LCW524328:LCW524331 LMS524328:LMS524331 LWO524328:LWO524331 MGK524328:MGK524331 MQG524328:MQG524331 NAC524328:NAC524331 NJY524328:NJY524331 NTU524328:NTU524331 ODQ524328:ODQ524331 ONM524328:ONM524331 OXI524328:OXI524331 PHE524328:PHE524331 PRA524328:PRA524331 QAW524328:QAW524331 QKS524328:QKS524331 QUO524328:QUO524331 REK524328:REK524331 ROG524328:ROG524331 RYC524328:RYC524331 SHY524328:SHY524331 SRU524328:SRU524331 TBQ524328:TBQ524331 TLM524328:TLM524331 TVI524328:TVI524331 UFE524328:UFE524331 UPA524328:UPA524331 UYW524328:UYW524331 VIS524328:VIS524331 VSO524328:VSO524331 WCK524328:WCK524331 WMG524328:WMG524331 WWC524328:WWC524331 U589864:U589867 JQ589864:JQ589867 TM589864:TM589867 ADI589864:ADI589867 ANE589864:ANE589867 AXA589864:AXA589867 BGW589864:BGW589867 BQS589864:BQS589867 CAO589864:CAO589867 CKK589864:CKK589867 CUG589864:CUG589867 DEC589864:DEC589867 DNY589864:DNY589867 DXU589864:DXU589867 EHQ589864:EHQ589867 ERM589864:ERM589867 FBI589864:FBI589867 FLE589864:FLE589867 FVA589864:FVA589867 GEW589864:GEW589867 GOS589864:GOS589867 GYO589864:GYO589867 HIK589864:HIK589867 HSG589864:HSG589867 ICC589864:ICC589867 ILY589864:ILY589867 IVU589864:IVU589867 JFQ589864:JFQ589867 JPM589864:JPM589867 JZI589864:JZI589867 KJE589864:KJE589867 KTA589864:KTA589867 LCW589864:LCW589867 LMS589864:LMS589867 LWO589864:LWO589867 MGK589864:MGK589867 MQG589864:MQG589867 NAC589864:NAC589867 NJY589864:NJY589867 NTU589864:NTU589867 ODQ589864:ODQ589867 ONM589864:ONM589867 OXI589864:OXI589867 PHE589864:PHE589867 PRA589864:PRA589867 QAW589864:QAW589867 QKS589864:QKS589867 QUO589864:QUO589867 REK589864:REK589867 ROG589864:ROG589867 RYC589864:RYC589867 SHY589864:SHY589867 SRU589864:SRU589867 TBQ589864:TBQ589867 TLM589864:TLM589867 TVI589864:TVI589867 UFE589864:UFE589867 UPA589864:UPA589867 UYW589864:UYW589867 VIS589864:VIS589867 VSO589864:VSO589867 WCK589864:WCK589867 WMG589864:WMG589867 WWC589864:WWC589867 U655400:U655403 JQ655400:JQ655403 TM655400:TM655403 ADI655400:ADI655403 ANE655400:ANE655403 AXA655400:AXA655403 BGW655400:BGW655403 BQS655400:BQS655403 CAO655400:CAO655403 CKK655400:CKK655403 CUG655400:CUG655403 DEC655400:DEC655403 DNY655400:DNY655403 DXU655400:DXU655403 EHQ655400:EHQ655403 ERM655400:ERM655403 FBI655400:FBI655403 FLE655400:FLE655403 FVA655400:FVA655403 GEW655400:GEW655403 GOS655400:GOS655403 GYO655400:GYO655403 HIK655400:HIK655403 HSG655400:HSG655403 ICC655400:ICC655403 ILY655400:ILY655403 IVU655400:IVU655403 JFQ655400:JFQ655403 JPM655400:JPM655403 JZI655400:JZI655403 KJE655400:KJE655403 KTA655400:KTA655403 LCW655400:LCW655403 LMS655400:LMS655403 LWO655400:LWO655403 MGK655400:MGK655403 MQG655400:MQG655403 NAC655400:NAC655403 NJY655400:NJY655403 NTU655400:NTU655403 ODQ655400:ODQ655403 ONM655400:ONM655403 OXI655400:OXI655403 PHE655400:PHE655403 PRA655400:PRA655403 QAW655400:QAW655403 QKS655400:QKS655403 QUO655400:QUO655403 REK655400:REK655403 ROG655400:ROG655403 RYC655400:RYC655403 SHY655400:SHY655403 SRU655400:SRU655403 TBQ655400:TBQ655403 TLM655400:TLM655403 TVI655400:TVI655403 UFE655400:UFE655403 UPA655400:UPA655403 UYW655400:UYW655403 VIS655400:VIS655403 VSO655400:VSO655403 WCK655400:WCK655403 WMG655400:WMG655403 WWC655400:WWC655403 U720936:U720939 JQ720936:JQ720939 TM720936:TM720939 ADI720936:ADI720939 ANE720936:ANE720939 AXA720936:AXA720939 BGW720936:BGW720939 BQS720936:BQS720939 CAO720936:CAO720939 CKK720936:CKK720939 CUG720936:CUG720939 DEC720936:DEC720939 DNY720936:DNY720939 DXU720936:DXU720939 EHQ720936:EHQ720939 ERM720936:ERM720939 FBI720936:FBI720939 FLE720936:FLE720939 FVA720936:FVA720939 GEW720936:GEW720939 GOS720936:GOS720939 GYO720936:GYO720939 HIK720936:HIK720939 HSG720936:HSG720939 ICC720936:ICC720939 ILY720936:ILY720939 IVU720936:IVU720939 JFQ720936:JFQ720939 JPM720936:JPM720939 JZI720936:JZI720939 KJE720936:KJE720939 KTA720936:KTA720939 LCW720936:LCW720939 LMS720936:LMS720939 LWO720936:LWO720939 MGK720936:MGK720939 MQG720936:MQG720939 NAC720936:NAC720939 NJY720936:NJY720939 NTU720936:NTU720939 ODQ720936:ODQ720939 ONM720936:ONM720939 OXI720936:OXI720939 PHE720936:PHE720939 PRA720936:PRA720939 QAW720936:QAW720939 QKS720936:QKS720939 QUO720936:QUO720939 REK720936:REK720939 ROG720936:ROG720939 RYC720936:RYC720939 SHY720936:SHY720939 SRU720936:SRU720939 TBQ720936:TBQ720939 TLM720936:TLM720939 TVI720936:TVI720939 UFE720936:UFE720939 UPA720936:UPA720939 UYW720936:UYW720939 VIS720936:VIS720939 VSO720936:VSO720939 WCK720936:WCK720939 WMG720936:WMG720939 WWC720936:WWC720939 U786472:U786475 JQ786472:JQ786475 TM786472:TM786475 ADI786472:ADI786475 ANE786472:ANE786475 AXA786472:AXA786475 BGW786472:BGW786475 BQS786472:BQS786475 CAO786472:CAO786475 CKK786472:CKK786475 CUG786472:CUG786475 DEC786472:DEC786475 DNY786472:DNY786475 DXU786472:DXU786475 EHQ786472:EHQ786475 ERM786472:ERM786475 FBI786472:FBI786475 FLE786472:FLE786475 FVA786472:FVA786475 GEW786472:GEW786475 GOS786472:GOS786475 GYO786472:GYO786475 HIK786472:HIK786475 HSG786472:HSG786475 ICC786472:ICC786475 ILY786472:ILY786475 IVU786472:IVU786475 JFQ786472:JFQ786475 JPM786472:JPM786475 JZI786472:JZI786475 KJE786472:KJE786475 KTA786472:KTA786475 LCW786472:LCW786475 LMS786472:LMS786475 LWO786472:LWO786475 MGK786472:MGK786475 MQG786472:MQG786475 NAC786472:NAC786475 NJY786472:NJY786475 NTU786472:NTU786475 ODQ786472:ODQ786475 ONM786472:ONM786475 OXI786472:OXI786475 PHE786472:PHE786475 PRA786472:PRA786475 QAW786472:QAW786475 QKS786472:QKS786475 QUO786472:QUO786475 REK786472:REK786475 ROG786472:ROG786475 RYC786472:RYC786475 SHY786472:SHY786475 SRU786472:SRU786475 TBQ786472:TBQ786475 TLM786472:TLM786475 TVI786472:TVI786475 UFE786472:UFE786475 UPA786472:UPA786475 UYW786472:UYW786475 VIS786472:VIS786475 VSO786472:VSO786475 WCK786472:WCK786475 WMG786472:WMG786475 WWC786472:WWC786475 U852008:U852011 JQ852008:JQ852011 TM852008:TM852011 ADI852008:ADI852011 ANE852008:ANE852011 AXA852008:AXA852011 BGW852008:BGW852011 BQS852008:BQS852011 CAO852008:CAO852011 CKK852008:CKK852011 CUG852008:CUG852011 DEC852008:DEC852011 DNY852008:DNY852011 DXU852008:DXU852011 EHQ852008:EHQ852011 ERM852008:ERM852011 FBI852008:FBI852011 FLE852008:FLE852011 FVA852008:FVA852011 GEW852008:GEW852011 GOS852008:GOS852011 GYO852008:GYO852011 HIK852008:HIK852011 HSG852008:HSG852011 ICC852008:ICC852011 ILY852008:ILY852011 IVU852008:IVU852011 JFQ852008:JFQ852011 JPM852008:JPM852011 JZI852008:JZI852011 KJE852008:KJE852011 KTA852008:KTA852011 LCW852008:LCW852011 LMS852008:LMS852011 LWO852008:LWO852011 MGK852008:MGK852011 MQG852008:MQG852011 NAC852008:NAC852011 NJY852008:NJY852011 NTU852008:NTU852011 ODQ852008:ODQ852011 ONM852008:ONM852011 OXI852008:OXI852011 PHE852008:PHE852011 PRA852008:PRA852011 QAW852008:QAW852011 QKS852008:QKS852011 QUO852008:QUO852011 REK852008:REK852011 ROG852008:ROG852011 RYC852008:RYC852011 SHY852008:SHY852011 SRU852008:SRU852011 TBQ852008:TBQ852011 TLM852008:TLM852011 TVI852008:TVI852011 UFE852008:UFE852011 UPA852008:UPA852011 UYW852008:UYW852011 VIS852008:VIS852011 VSO852008:VSO852011 WCK852008:WCK852011 WMG852008:WMG852011 WWC852008:WWC852011 U917544:U917547 JQ917544:JQ917547 TM917544:TM917547 ADI917544:ADI917547 ANE917544:ANE917547 AXA917544:AXA917547 BGW917544:BGW917547 BQS917544:BQS917547 CAO917544:CAO917547 CKK917544:CKK917547 CUG917544:CUG917547 DEC917544:DEC917547 DNY917544:DNY917547 DXU917544:DXU917547 EHQ917544:EHQ917547 ERM917544:ERM917547 FBI917544:FBI917547 FLE917544:FLE917547 FVA917544:FVA917547 GEW917544:GEW917547 GOS917544:GOS917547 GYO917544:GYO917547 HIK917544:HIK917547 HSG917544:HSG917547 ICC917544:ICC917547 ILY917544:ILY917547 IVU917544:IVU917547 JFQ917544:JFQ917547 JPM917544:JPM917547 JZI917544:JZI917547 KJE917544:KJE917547 KTA917544:KTA917547 LCW917544:LCW917547 LMS917544:LMS917547 LWO917544:LWO917547 MGK917544:MGK917547 MQG917544:MQG917547 NAC917544:NAC917547 NJY917544:NJY917547 NTU917544:NTU917547 ODQ917544:ODQ917547 ONM917544:ONM917547 OXI917544:OXI917547 PHE917544:PHE917547 PRA917544:PRA917547 QAW917544:QAW917547 QKS917544:QKS917547 QUO917544:QUO917547 REK917544:REK917547 ROG917544:ROG917547 RYC917544:RYC917547 SHY917544:SHY917547 SRU917544:SRU917547 TBQ917544:TBQ917547 TLM917544:TLM917547 TVI917544:TVI917547 UFE917544:UFE917547 UPA917544:UPA917547 UYW917544:UYW917547 VIS917544:VIS917547 VSO917544:VSO917547 WCK917544:WCK917547 WMG917544:WMG917547 WWC917544:WWC917547 U983080:U983083 JQ983080:JQ983083 TM983080:TM983083 ADI983080:ADI983083 ANE983080:ANE983083 AXA983080:AXA983083 BGW983080:BGW983083 BQS983080:BQS983083 CAO983080:CAO983083 CKK983080:CKK983083 CUG983080:CUG983083 DEC983080:DEC983083 DNY983080:DNY983083 DXU983080:DXU983083 EHQ983080:EHQ983083 ERM983080:ERM983083 FBI983080:FBI983083 FLE983080:FLE983083 FVA983080:FVA983083 GEW983080:GEW983083 GOS983080:GOS983083 GYO983080:GYO983083 HIK983080:HIK983083 HSG983080:HSG983083 ICC983080:ICC983083 ILY983080:ILY983083 IVU983080:IVU983083 JFQ983080:JFQ983083 JPM983080:JPM983083 JZI983080:JZI983083 KJE983080:KJE983083 KTA983080:KTA983083 LCW983080:LCW983083 LMS983080:LMS983083 LWO983080:LWO983083 MGK983080:MGK983083 MQG983080:MQG983083 NAC983080:NAC983083 NJY983080:NJY983083 NTU983080:NTU983083 ODQ983080:ODQ983083 ONM983080:ONM983083 OXI983080:OXI983083 PHE983080:PHE983083 PRA983080:PRA983083 QAW983080:QAW983083 QKS983080:QKS983083 QUO983080:QUO983083 REK983080:REK983083 ROG983080:ROG983083 RYC983080:RYC983083 SHY983080:SHY983083 SRU983080:SRU983083 TBQ983080:TBQ983083 TLM983080:TLM983083 TVI983080:TVI983083 UFE983080:UFE983083 UPA983080:UPA983083 UYW983080:UYW983083 VIS983080:VIS983083 VSO983080:VSO983083 WCK983080:WCK983083 WMG983080:WMG983083 WWC983080:WWC983083 Q40:Q43 JM40:JM43 TI40:TI43 ADE40:ADE43 ANA40:ANA43 AWW40:AWW43 BGS40:BGS43 BQO40:BQO43 CAK40:CAK43 CKG40:CKG43 CUC40:CUC43 DDY40:DDY43 DNU40:DNU43 DXQ40:DXQ43 EHM40:EHM43 ERI40:ERI43 FBE40:FBE43 FLA40:FLA43 FUW40:FUW43 GES40:GES43 GOO40:GOO43 GYK40:GYK43 HIG40:HIG43 HSC40:HSC43 IBY40:IBY43 ILU40:ILU43 IVQ40:IVQ43 JFM40:JFM43 JPI40:JPI43 JZE40:JZE43 KJA40:KJA43 KSW40:KSW43 LCS40:LCS43 LMO40:LMO43 LWK40:LWK43 MGG40:MGG43 MQC40:MQC43 MZY40:MZY43 NJU40:NJU43 NTQ40:NTQ43 ODM40:ODM43 ONI40:ONI43 OXE40:OXE43 PHA40:PHA43 PQW40:PQW43 QAS40:QAS43 QKO40:QKO43 QUK40:QUK43 REG40:REG43 ROC40:ROC43 RXY40:RXY43 SHU40:SHU43 SRQ40:SRQ43 TBM40:TBM43 TLI40:TLI43 TVE40:TVE43 UFA40:UFA43 UOW40:UOW43 UYS40:UYS43 VIO40:VIO43 VSK40:VSK43 WCG40:WCG43 WMC40:WMC43 WVY40:WVY43 Q65576:Q65579 JM65576:JM65579 TI65576:TI65579 ADE65576:ADE65579 ANA65576:ANA65579 AWW65576:AWW65579 BGS65576:BGS65579 BQO65576:BQO65579 CAK65576:CAK65579 CKG65576:CKG65579 CUC65576:CUC65579 DDY65576:DDY65579 DNU65576:DNU65579 DXQ65576:DXQ65579 EHM65576:EHM65579 ERI65576:ERI65579 FBE65576:FBE65579 FLA65576:FLA65579 FUW65576:FUW65579 GES65576:GES65579 GOO65576:GOO65579 GYK65576:GYK65579 HIG65576:HIG65579 HSC65576:HSC65579 IBY65576:IBY65579 ILU65576:ILU65579 IVQ65576:IVQ65579 JFM65576:JFM65579 JPI65576:JPI65579 JZE65576:JZE65579 KJA65576:KJA65579 KSW65576:KSW65579 LCS65576:LCS65579 LMO65576:LMO65579 LWK65576:LWK65579 MGG65576:MGG65579 MQC65576:MQC65579 MZY65576:MZY65579 NJU65576:NJU65579 NTQ65576:NTQ65579 ODM65576:ODM65579 ONI65576:ONI65579 OXE65576:OXE65579 PHA65576:PHA65579 PQW65576:PQW65579 QAS65576:QAS65579 QKO65576:QKO65579 QUK65576:QUK65579 REG65576:REG65579 ROC65576:ROC65579 RXY65576:RXY65579 SHU65576:SHU65579 SRQ65576:SRQ65579 TBM65576:TBM65579 TLI65576:TLI65579 TVE65576:TVE65579 UFA65576:UFA65579 UOW65576:UOW65579 UYS65576:UYS65579 VIO65576:VIO65579 VSK65576:VSK65579 WCG65576:WCG65579 WMC65576:WMC65579 WVY65576:WVY65579 Q131112:Q131115 JM131112:JM131115 TI131112:TI131115 ADE131112:ADE131115 ANA131112:ANA131115 AWW131112:AWW131115 BGS131112:BGS131115 BQO131112:BQO131115 CAK131112:CAK131115 CKG131112:CKG131115 CUC131112:CUC131115 DDY131112:DDY131115 DNU131112:DNU131115 DXQ131112:DXQ131115 EHM131112:EHM131115 ERI131112:ERI131115 FBE131112:FBE131115 FLA131112:FLA131115 FUW131112:FUW131115 GES131112:GES131115 GOO131112:GOO131115 GYK131112:GYK131115 HIG131112:HIG131115 HSC131112:HSC131115 IBY131112:IBY131115 ILU131112:ILU131115 IVQ131112:IVQ131115 JFM131112:JFM131115 JPI131112:JPI131115 JZE131112:JZE131115 KJA131112:KJA131115 KSW131112:KSW131115 LCS131112:LCS131115 LMO131112:LMO131115 LWK131112:LWK131115 MGG131112:MGG131115 MQC131112:MQC131115 MZY131112:MZY131115 NJU131112:NJU131115 NTQ131112:NTQ131115 ODM131112:ODM131115 ONI131112:ONI131115 OXE131112:OXE131115 PHA131112:PHA131115 PQW131112:PQW131115 QAS131112:QAS131115 QKO131112:QKO131115 QUK131112:QUK131115 REG131112:REG131115 ROC131112:ROC131115 RXY131112:RXY131115 SHU131112:SHU131115 SRQ131112:SRQ131115 TBM131112:TBM131115 TLI131112:TLI131115 TVE131112:TVE131115 UFA131112:UFA131115 UOW131112:UOW131115 UYS131112:UYS131115 VIO131112:VIO131115 VSK131112:VSK131115 WCG131112:WCG131115 WMC131112:WMC131115 WVY131112:WVY131115 Q196648:Q196651 JM196648:JM196651 TI196648:TI196651 ADE196648:ADE196651 ANA196648:ANA196651 AWW196648:AWW196651 BGS196648:BGS196651 BQO196648:BQO196651 CAK196648:CAK196651 CKG196648:CKG196651 CUC196648:CUC196651 DDY196648:DDY196651 DNU196648:DNU196651 DXQ196648:DXQ196651 EHM196648:EHM196651 ERI196648:ERI196651 FBE196648:FBE196651 FLA196648:FLA196651 FUW196648:FUW196651 GES196648:GES196651 GOO196648:GOO196651 GYK196648:GYK196651 HIG196648:HIG196651 HSC196648:HSC196651 IBY196648:IBY196651 ILU196648:ILU196651 IVQ196648:IVQ196651 JFM196648:JFM196651 JPI196648:JPI196651 JZE196648:JZE196651 KJA196648:KJA196651 KSW196648:KSW196651 LCS196648:LCS196651 LMO196648:LMO196651 LWK196648:LWK196651 MGG196648:MGG196651 MQC196648:MQC196651 MZY196648:MZY196651 NJU196648:NJU196651 NTQ196648:NTQ196651 ODM196648:ODM196651 ONI196648:ONI196651 OXE196648:OXE196651 PHA196648:PHA196651 PQW196648:PQW196651 QAS196648:QAS196651 QKO196648:QKO196651 QUK196648:QUK196651 REG196648:REG196651 ROC196648:ROC196651 RXY196648:RXY196651 SHU196648:SHU196651 SRQ196648:SRQ196651 TBM196648:TBM196651 TLI196648:TLI196651 TVE196648:TVE196651 UFA196648:UFA196651 UOW196648:UOW196651 UYS196648:UYS196651 VIO196648:VIO196651 VSK196648:VSK196651 WCG196648:WCG196651 WMC196648:WMC196651 WVY196648:WVY196651 Q262184:Q262187 JM262184:JM262187 TI262184:TI262187 ADE262184:ADE262187 ANA262184:ANA262187 AWW262184:AWW262187 BGS262184:BGS262187 BQO262184:BQO262187 CAK262184:CAK262187 CKG262184:CKG262187 CUC262184:CUC262187 DDY262184:DDY262187 DNU262184:DNU262187 DXQ262184:DXQ262187 EHM262184:EHM262187 ERI262184:ERI262187 FBE262184:FBE262187 FLA262184:FLA262187 FUW262184:FUW262187 GES262184:GES262187 GOO262184:GOO262187 GYK262184:GYK262187 HIG262184:HIG262187 HSC262184:HSC262187 IBY262184:IBY262187 ILU262184:ILU262187 IVQ262184:IVQ262187 JFM262184:JFM262187 JPI262184:JPI262187 JZE262184:JZE262187 KJA262184:KJA262187 KSW262184:KSW262187 LCS262184:LCS262187 LMO262184:LMO262187 LWK262184:LWK262187 MGG262184:MGG262187 MQC262184:MQC262187 MZY262184:MZY262187 NJU262184:NJU262187 NTQ262184:NTQ262187 ODM262184:ODM262187 ONI262184:ONI262187 OXE262184:OXE262187 PHA262184:PHA262187 PQW262184:PQW262187 QAS262184:QAS262187 QKO262184:QKO262187 QUK262184:QUK262187 REG262184:REG262187 ROC262184:ROC262187 RXY262184:RXY262187 SHU262184:SHU262187 SRQ262184:SRQ262187 TBM262184:TBM262187 TLI262184:TLI262187 TVE262184:TVE262187 UFA262184:UFA262187 UOW262184:UOW262187 UYS262184:UYS262187 VIO262184:VIO262187 VSK262184:VSK262187 WCG262184:WCG262187 WMC262184:WMC262187 WVY262184:WVY262187 Q327720:Q327723 JM327720:JM327723 TI327720:TI327723 ADE327720:ADE327723 ANA327720:ANA327723 AWW327720:AWW327723 BGS327720:BGS327723 BQO327720:BQO327723 CAK327720:CAK327723 CKG327720:CKG327723 CUC327720:CUC327723 DDY327720:DDY327723 DNU327720:DNU327723 DXQ327720:DXQ327723 EHM327720:EHM327723 ERI327720:ERI327723 FBE327720:FBE327723 FLA327720:FLA327723 FUW327720:FUW327723 GES327720:GES327723 GOO327720:GOO327723 GYK327720:GYK327723 HIG327720:HIG327723 HSC327720:HSC327723 IBY327720:IBY327723 ILU327720:ILU327723 IVQ327720:IVQ327723 JFM327720:JFM327723 JPI327720:JPI327723 JZE327720:JZE327723 KJA327720:KJA327723 KSW327720:KSW327723 LCS327720:LCS327723 LMO327720:LMO327723 LWK327720:LWK327723 MGG327720:MGG327723 MQC327720:MQC327723 MZY327720:MZY327723 NJU327720:NJU327723 NTQ327720:NTQ327723 ODM327720:ODM327723 ONI327720:ONI327723 OXE327720:OXE327723 PHA327720:PHA327723 PQW327720:PQW327723 QAS327720:QAS327723 QKO327720:QKO327723 QUK327720:QUK327723 REG327720:REG327723 ROC327720:ROC327723 RXY327720:RXY327723 SHU327720:SHU327723 SRQ327720:SRQ327723 TBM327720:TBM327723 TLI327720:TLI327723 TVE327720:TVE327723 UFA327720:UFA327723 UOW327720:UOW327723 UYS327720:UYS327723 VIO327720:VIO327723 VSK327720:VSK327723 WCG327720:WCG327723 WMC327720:WMC327723 WVY327720:WVY327723 Q393256:Q393259 JM393256:JM393259 TI393256:TI393259 ADE393256:ADE393259 ANA393256:ANA393259 AWW393256:AWW393259 BGS393256:BGS393259 BQO393256:BQO393259 CAK393256:CAK393259 CKG393256:CKG393259 CUC393256:CUC393259 DDY393256:DDY393259 DNU393256:DNU393259 DXQ393256:DXQ393259 EHM393256:EHM393259 ERI393256:ERI393259 FBE393256:FBE393259 FLA393256:FLA393259 FUW393256:FUW393259 GES393256:GES393259 GOO393256:GOO393259 GYK393256:GYK393259 HIG393256:HIG393259 HSC393256:HSC393259 IBY393256:IBY393259 ILU393256:ILU393259 IVQ393256:IVQ393259 JFM393256:JFM393259 JPI393256:JPI393259 JZE393256:JZE393259 KJA393256:KJA393259 KSW393256:KSW393259 LCS393256:LCS393259 LMO393256:LMO393259 LWK393256:LWK393259 MGG393256:MGG393259 MQC393256:MQC393259 MZY393256:MZY393259 NJU393256:NJU393259 NTQ393256:NTQ393259 ODM393256:ODM393259 ONI393256:ONI393259 OXE393256:OXE393259 PHA393256:PHA393259 PQW393256:PQW393259 QAS393256:QAS393259 QKO393256:QKO393259 QUK393256:QUK393259 REG393256:REG393259 ROC393256:ROC393259 RXY393256:RXY393259 SHU393256:SHU393259 SRQ393256:SRQ393259 TBM393256:TBM393259 TLI393256:TLI393259 TVE393256:TVE393259 UFA393256:UFA393259 UOW393256:UOW393259 UYS393256:UYS393259 VIO393256:VIO393259 VSK393256:VSK393259 WCG393256:WCG393259 WMC393256:WMC393259 WVY393256:WVY393259 Q458792:Q458795 JM458792:JM458795 TI458792:TI458795 ADE458792:ADE458795 ANA458792:ANA458795 AWW458792:AWW458795 BGS458792:BGS458795 BQO458792:BQO458795 CAK458792:CAK458795 CKG458792:CKG458795 CUC458792:CUC458795 DDY458792:DDY458795 DNU458792:DNU458795 DXQ458792:DXQ458795 EHM458792:EHM458795 ERI458792:ERI458795 FBE458792:FBE458795 FLA458792:FLA458795 FUW458792:FUW458795 GES458792:GES458795 GOO458792:GOO458795 GYK458792:GYK458795 HIG458792:HIG458795 HSC458792:HSC458795 IBY458792:IBY458795 ILU458792:ILU458795 IVQ458792:IVQ458795 JFM458792:JFM458795 JPI458792:JPI458795 JZE458792:JZE458795 KJA458792:KJA458795 KSW458792:KSW458795 LCS458792:LCS458795 LMO458792:LMO458795 LWK458792:LWK458795 MGG458792:MGG458795 MQC458792:MQC458795 MZY458792:MZY458795 NJU458792:NJU458795 NTQ458792:NTQ458795 ODM458792:ODM458795 ONI458792:ONI458795 OXE458792:OXE458795 PHA458792:PHA458795 PQW458792:PQW458795 QAS458792:QAS458795 QKO458792:QKO458795 QUK458792:QUK458795 REG458792:REG458795 ROC458792:ROC458795 RXY458792:RXY458795 SHU458792:SHU458795 SRQ458792:SRQ458795 TBM458792:TBM458795 TLI458792:TLI458795 TVE458792:TVE458795 UFA458792:UFA458795 UOW458792:UOW458795 UYS458792:UYS458795 VIO458792:VIO458795 VSK458792:VSK458795 WCG458792:WCG458795 WMC458792:WMC458795 WVY458792:WVY458795 Q524328:Q524331 JM524328:JM524331 TI524328:TI524331 ADE524328:ADE524331 ANA524328:ANA524331 AWW524328:AWW524331 BGS524328:BGS524331 BQO524328:BQO524331 CAK524328:CAK524331 CKG524328:CKG524331 CUC524328:CUC524331 DDY524328:DDY524331 DNU524328:DNU524331 DXQ524328:DXQ524331 EHM524328:EHM524331 ERI524328:ERI524331 FBE524328:FBE524331 FLA524328:FLA524331 FUW524328:FUW524331 GES524328:GES524331 GOO524328:GOO524331 GYK524328:GYK524331 HIG524328:HIG524331 HSC524328:HSC524331 IBY524328:IBY524331 ILU524328:ILU524331 IVQ524328:IVQ524331 JFM524328:JFM524331 JPI524328:JPI524331 JZE524328:JZE524331 KJA524328:KJA524331 KSW524328:KSW524331 LCS524328:LCS524331 LMO524328:LMO524331 LWK524328:LWK524331 MGG524328:MGG524331 MQC524328:MQC524331 MZY524328:MZY524331 NJU524328:NJU524331 NTQ524328:NTQ524331 ODM524328:ODM524331 ONI524328:ONI524331 OXE524328:OXE524331 PHA524328:PHA524331 PQW524328:PQW524331 QAS524328:QAS524331 QKO524328:QKO524331 QUK524328:QUK524331 REG524328:REG524331 ROC524328:ROC524331 RXY524328:RXY524331 SHU524328:SHU524331 SRQ524328:SRQ524331 TBM524328:TBM524331 TLI524328:TLI524331 TVE524328:TVE524331 UFA524328:UFA524331 UOW524328:UOW524331 UYS524328:UYS524331 VIO524328:VIO524331 VSK524328:VSK524331 WCG524328:WCG524331 WMC524328:WMC524331 WVY524328:WVY524331 Q589864:Q589867 JM589864:JM589867 TI589864:TI589867 ADE589864:ADE589867 ANA589864:ANA589867 AWW589864:AWW589867 BGS589864:BGS589867 BQO589864:BQO589867 CAK589864:CAK589867 CKG589864:CKG589867 CUC589864:CUC589867 DDY589864:DDY589867 DNU589864:DNU589867 DXQ589864:DXQ589867 EHM589864:EHM589867 ERI589864:ERI589867 FBE589864:FBE589867 FLA589864:FLA589867 FUW589864:FUW589867 GES589864:GES589867 GOO589864:GOO589867 GYK589864:GYK589867 HIG589864:HIG589867 HSC589864:HSC589867 IBY589864:IBY589867 ILU589864:ILU589867 IVQ589864:IVQ589867 JFM589864:JFM589867 JPI589864:JPI589867 JZE589864:JZE589867 KJA589864:KJA589867 KSW589864:KSW589867 LCS589864:LCS589867 LMO589864:LMO589867 LWK589864:LWK589867 MGG589864:MGG589867 MQC589864:MQC589867 MZY589864:MZY589867 NJU589864:NJU589867 NTQ589864:NTQ589867 ODM589864:ODM589867 ONI589864:ONI589867 OXE589864:OXE589867 PHA589864:PHA589867 PQW589864:PQW589867 QAS589864:QAS589867 QKO589864:QKO589867 QUK589864:QUK589867 REG589864:REG589867 ROC589864:ROC589867 RXY589864:RXY589867 SHU589864:SHU589867 SRQ589864:SRQ589867 TBM589864:TBM589867 TLI589864:TLI589867 TVE589864:TVE589867 UFA589864:UFA589867 UOW589864:UOW589867 UYS589864:UYS589867 VIO589864:VIO589867 VSK589864:VSK589867 WCG589864:WCG589867 WMC589864:WMC589867 WVY589864:WVY589867 Q655400:Q655403 JM655400:JM655403 TI655400:TI655403 ADE655400:ADE655403 ANA655400:ANA655403 AWW655400:AWW655403 BGS655400:BGS655403 BQO655400:BQO655403 CAK655400:CAK655403 CKG655400:CKG655403 CUC655400:CUC655403 DDY655400:DDY655403 DNU655400:DNU655403 DXQ655400:DXQ655403 EHM655400:EHM655403 ERI655400:ERI655403 FBE655400:FBE655403 FLA655400:FLA655403 FUW655400:FUW655403 GES655400:GES655403 GOO655400:GOO655403 GYK655400:GYK655403 HIG655400:HIG655403 HSC655400:HSC655403 IBY655400:IBY655403 ILU655400:ILU655403 IVQ655400:IVQ655403 JFM655400:JFM655403 JPI655400:JPI655403 JZE655400:JZE655403 KJA655400:KJA655403 KSW655400:KSW655403 LCS655400:LCS655403 LMO655400:LMO655403 LWK655400:LWK655403 MGG655400:MGG655403 MQC655400:MQC655403 MZY655400:MZY655403 NJU655400:NJU655403 NTQ655400:NTQ655403 ODM655400:ODM655403 ONI655400:ONI655403 OXE655400:OXE655403 PHA655400:PHA655403 PQW655400:PQW655403 QAS655400:QAS655403 QKO655400:QKO655403 QUK655400:QUK655403 REG655400:REG655403 ROC655400:ROC655403 RXY655400:RXY655403 SHU655400:SHU655403 SRQ655400:SRQ655403 TBM655400:TBM655403 TLI655400:TLI655403 TVE655400:TVE655403 UFA655400:UFA655403 UOW655400:UOW655403 UYS655400:UYS655403 VIO655400:VIO655403 VSK655400:VSK655403 WCG655400:WCG655403 WMC655400:WMC655403 WVY655400:WVY655403 Q720936:Q720939 JM720936:JM720939 TI720936:TI720939 ADE720936:ADE720939 ANA720936:ANA720939 AWW720936:AWW720939 BGS720936:BGS720939 BQO720936:BQO720939 CAK720936:CAK720939 CKG720936:CKG720939 CUC720936:CUC720939 DDY720936:DDY720939 DNU720936:DNU720939 DXQ720936:DXQ720939 EHM720936:EHM720939 ERI720936:ERI720939 FBE720936:FBE720939 FLA720936:FLA720939 FUW720936:FUW720939 GES720936:GES720939 GOO720936:GOO720939 GYK720936:GYK720939 HIG720936:HIG720939 HSC720936:HSC720939 IBY720936:IBY720939 ILU720936:ILU720939 IVQ720936:IVQ720939 JFM720936:JFM720939 JPI720936:JPI720939 JZE720936:JZE720939 KJA720936:KJA720939 KSW720936:KSW720939 LCS720936:LCS720939 LMO720936:LMO720939 LWK720936:LWK720939 MGG720936:MGG720939 MQC720936:MQC720939 MZY720936:MZY720939 NJU720936:NJU720939 NTQ720936:NTQ720939 ODM720936:ODM720939 ONI720936:ONI720939 OXE720936:OXE720939 PHA720936:PHA720939 PQW720936:PQW720939 QAS720936:QAS720939 QKO720936:QKO720939 QUK720936:QUK720939 REG720936:REG720939 ROC720936:ROC720939 RXY720936:RXY720939 SHU720936:SHU720939 SRQ720936:SRQ720939 TBM720936:TBM720939 TLI720936:TLI720939 TVE720936:TVE720939 UFA720936:UFA720939 UOW720936:UOW720939 UYS720936:UYS720939 VIO720936:VIO720939 VSK720936:VSK720939 WCG720936:WCG720939 WMC720936:WMC720939 WVY720936:WVY720939 Q786472:Q786475 JM786472:JM786475 TI786472:TI786475 ADE786472:ADE786475 ANA786472:ANA786475 AWW786472:AWW786475 BGS786472:BGS786475 BQO786472:BQO786475 CAK786472:CAK786475 CKG786472:CKG786475 CUC786472:CUC786475 DDY786472:DDY786475 DNU786472:DNU786475 DXQ786472:DXQ786475 EHM786472:EHM786475 ERI786472:ERI786475 FBE786472:FBE786475 FLA786472:FLA786475 FUW786472:FUW786475 GES786472:GES786475 GOO786472:GOO786475 GYK786472:GYK786475 HIG786472:HIG786475 HSC786472:HSC786475 IBY786472:IBY786475 ILU786472:ILU786475 IVQ786472:IVQ786475 JFM786472:JFM786475 JPI786472:JPI786475 JZE786472:JZE786475 KJA786472:KJA786475 KSW786472:KSW786475 LCS786472:LCS786475 LMO786472:LMO786475 LWK786472:LWK786475 MGG786472:MGG786475 MQC786472:MQC786475 MZY786472:MZY786475 NJU786472:NJU786475 NTQ786472:NTQ786475 ODM786472:ODM786475 ONI786472:ONI786475 OXE786472:OXE786475 PHA786472:PHA786475 PQW786472:PQW786475 QAS786472:QAS786475 QKO786472:QKO786475 QUK786472:QUK786475 REG786472:REG786475 ROC786472:ROC786475 RXY786472:RXY786475 SHU786472:SHU786475 SRQ786472:SRQ786475 TBM786472:TBM786475 TLI786472:TLI786475 TVE786472:TVE786475 UFA786472:UFA786475 UOW786472:UOW786475 UYS786472:UYS786475 VIO786472:VIO786475 VSK786472:VSK786475 WCG786472:WCG786475 WMC786472:WMC786475 WVY786472:WVY786475 Q852008:Q852011 JM852008:JM852011 TI852008:TI852011 ADE852008:ADE852011 ANA852008:ANA852011 AWW852008:AWW852011 BGS852008:BGS852011 BQO852008:BQO852011 CAK852008:CAK852011 CKG852008:CKG852011 CUC852008:CUC852011 DDY852008:DDY852011 DNU852008:DNU852011 DXQ852008:DXQ852011 EHM852008:EHM852011 ERI852008:ERI852011 FBE852008:FBE852011 FLA852008:FLA852011 FUW852008:FUW852011 GES852008:GES852011 GOO852008:GOO852011 GYK852008:GYK852011 HIG852008:HIG852011 HSC852008:HSC852011 IBY852008:IBY852011 ILU852008:ILU852011 IVQ852008:IVQ852011 JFM852008:JFM852011 JPI852008:JPI852011 JZE852008:JZE852011 KJA852008:KJA852011 KSW852008:KSW852011 LCS852008:LCS852011 LMO852008:LMO852011 LWK852008:LWK852011 MGG852008:MGG852011 MQC852008:MQC852011 MZY852008:MZY852011 NJU852008:NJU852011 NTQ852008:NTQ852011 ODM852008:ODM852011 ONI852008:ONI852011 OXE852008:OXE852011 PHA852008:PHA852011 PQW852008:PQW852011 QAS852008:QAS852011 QKO852008:QKO852011 QUK852008:QUK852011 REG852008:REG852011 ROC852008:ROC852011 RXY852008:RXY852011 SHU852008:SHU852011 SRQ852008:SRQ852011 TBM852008:TBM852011 TLI852008:TLI852011 TVE852008:TVE852011 UFA852008:UFA852011 UOW852008:UOW852011 UYS852008:UYS852011 VIO852008:VIO852011 VSK852008:VSK852011 WCG852008:WCG852011 WMC852008:WMC852011 WVY852008:WVY852011 Q917544:Q917547 JM917544:JM917547 TI917544:TI917547 ADE917544:ADE917547 ANA917544:ANA917547 AWW917544:AWW917547 BGS917544:BGS917547 BQO917544:BQO917547 CAK917544:CAK917547 CKG917544:CKG917547 CUC917544:CUC917547 DDY917544:DDY917547 DNU917544:DNU917547 DXQ917544:DXQ917547 EHM917544:EHM917547 ERI917544:ERI917547 FBE917544:FBE917547 FLA917544:FLA917547 FUW917544:FUW917547 GES917544:GES917547 GOO917544:GOO917547 GYK917544:GYK917547 HIG917544:HIG917547 HSC917544:HSC917547 IBY917544:IBY917547 ILU917544:ILU917547 IVQ917544:IVQ917547 JFM917544:JFM917547 JPI917544:JPI917547 JZE917544:JZE917547 KJA917544:KJA917547 KSW917544:KSW917547 LCS917544:LCS917547 LMO917544:LMO917547 LWK917544:LWK917547 MGG917544:MGG917547 MQC917544:MQC917547 MZY917544:MZY917547 NJU917544:NJU917547 NTQ917544:NTQ917547 ODM917544:ODM917547 ONI917544:ONI917547 OXE917544:OXE917547 PHA917544:PHA917547 PQW917544:PQW917547 QAS917544:QAS917547 QKO917544:QKO917547 QUK917544:QUK917547 REG917544:REG917547 ROC917544:ROC917547 RXY917544:RXY917547 SHU917544:SHU917547 SRQ917544:SRQ917547 TBM917544:TBM917547 TLI917544:TLI917547 TVE917544:TVE917547 UFA917544:UFA917547 UOW917544:UOW917547 UYS917544:UYS917547 VIO917544:VIO917547 VSK917544:VSK917547 WCG917544:WCG917547 WMC917544:WMC917547 WVY917544:WVY917547 Q983080:Q983083 JM983080:JM983083 TI983080:TI983083 ADE983080:ADE983083 ANA983080:ANA983083 AWW983080:AWW983083 BGS983080:BGS983083 BQO983080:BQO983083 CAK983080:CAK983083 CKG983080:CKG983083 CUC983080:CUC983083 DDY983080:DDY983083 DNU983080:DNU983083 DXQ983080:DXQ983083 EHM983080:EHM983083 ERI983080:ERI983083 FBE983080:FBE983083 FLA983080:FLA983083 FUW983080:FUW983083 GES983080:GES983083 GOO983080:GOO983083 GYK983080:GYK983083 HIG983080:HIG983083 HSC983080:HSC983083 IBY983080:IBY983083 ILU983080:ILU983083 IVQ983080:IVQ983083 JFM983080:JFM983083 JPI983080:JPI983083 JZE983080:JZE983083 KJA983080:KJA983083 KSW983080:KSW983083 LCS983080:LCS983083 LMO983080:LMO983083 LWK983080:LWK983083 MGG983080:MGG983083 MQC983080:MQC983083 MZY983080:MZY983083 NJU983080:NJU983083 NTQ983080:NTQ983083 ODM983080:ODM983083 ONI983080:ONI983083 OXE983080:OXE983083 PHA983080:PHA983083 PQW983080:PQW983083 QAS983080:QAS983083 QKO983080:QKO983083 QUK983080:QUK983083 REG983080:REG983083 ROC983080:ROC983083 RXY983080:RXY983083 SHU983080:SHU983083 SRQ983080:SRQ983083 TBM983080:TBM983083 TLI983080:TLI983083 TVE983080:TVE983083 UFA983080:UFA983083 UOW983080:UOW983083 UYS983080:UYS983083 VIO983080:VIO983083 VSK983080:VSK983083 WCG983080:WCG983083 WMC983080:WMC983083 WVY983080:WVY983083">
      <formula1>$E$60:$E$61</formula1>
    </dataValidation>
  </dataValidations>
  <pageMargins left="0.41" right="0.18" top="0.48" bottom="0.27" header="0.17" footer="0.19"/>
  <pageSetup paperSize="9" scale="76" orientation="landscape" verticalDpi="1200" r:id="rId1"/>
  <headerFooter alignWithMargins="0"/>
  <colBreaks count="1" manualBreakCount="1">
    <brk id="13"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$D$60:$D$64</xm:f>
          </x14:formula1>
          <xm:sqref>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Q21:Q27 JM21:JM27 TI21:TI27 ADE21:ADE27 ANA21:ANA27 AWW21:AWW27 BGS21:BGS27 BQO21:BQO27 CAK21:CAK27 CKG21:CKG27 CUC21:CUC27 DDY21:DDY27 DNU21:DNU27 DXQ21:DXQ27 EHM21:EHM27 ERI21:ERI27 FBE21:FBE27 FLA21:FLA27 FUW21:FUW27 GES21:GES27 GOO21:GOO27 GYK21:GYK27 HIG21:HIG27 HSC21:HSC27 IBY21:IBY27 ILU21:ILU27 IVQ21:IVQ27 JFM21:JFM27 JPI21:JPI27 JZE21:JZE27 KJA21:KJA27 KSW21:KSW27 LCS21:LCS27 LMO21:LMO27 LWK21:LWK27 MGG21:MGG27 MQC21:MQC27 MZY21:MZY27 NJU21:NJU27 NTQ21:NTQ27 ODM21:ODM27 ONI21:ONI27 OXE21:OXE27 PHA21:PHA27 PQW21:PQW27 QAS21:QAS27 QKO21:QKO27 QUK21:QUK27 REG21:REG27 ROC21:ROC27 RXY21:RXY27 SHU21:SHU27 SRQ21:SRQ27 TBM21:TBM27 TLI21:TLI27 TVE21:TVE27 UFA21:UFA27 UOW21:UOW27 UYS21:UYS27 VIO21:VIO27 VSK21:VSK27 WCG21:WCG27 WMC21:WMC27 WVY21:WVY27 Q65557:Q65563 JM65557:JM65563 TI65557:TI65563 ADE65557:ADE65563 ANA65557:ANA65563 AWW65557:AWW65563 BGS65557:BGS65563 BQO65557:BQO65563 CAK65557:CAK65563 CKG65557:CKG65563 CUC65557:CUC65563 DDY65557:DDY65563 DNU65557:DNU65563 DXQ65557:DXQ65563 EHM65557:EHM65563 ERI65557:ERI65563 FBE65557:FBE65563 FLA65557:FLA65563 FUW65557:FUW65563 GES65557:GES65563 GOO65557:GOO65563 GYK65557:GYK65563 HIG65557:HIG65563 HSC65557:HSC65563 IBY65557:IBY65563 ILU65557:ILU65563 IVQ65557:IVQ65563 JFM65557:JFM65563 JPI65557:JPI65563 JZE65557:JZE65563 KJA65557:KJA65563 KSW65557:KSW65563 LCS65557:LCS65563 LMO65557:LMO65563 LWK65557:LWK65563 MGG65557:MGG65563 MQC65557:MQC65563 MZY65557:MZY65563 NJU65557:NJU65563 NTQ65557:NTQ65563 ODM65557:ODM65563 ONI65557:ONI65563 OXE65557:OXE65563 PHA65557:PHA65563 PQW65557:PQW65563 QAS65557:QAS65563 QKO65557:QKO65563 QUK65557:QUK65563 REG65557:REG65563 ROC65557:ROC65563 RXY65557:RXY65563 SHU65557:SHU65563 SRQ65557:SRQ65563 TBM65557:TBM65563 TLI65557:TLI65563 TVE65557:TVE65563 UFA65557:UFA65563 UOW65557:UOW65563 UYS65557:UYS65563 VIO65557:VIO65563 VSK65557:VSK65563 WCG65557:WCG65563 WMC65557:WMC65563 WVY65557:WVY65563 Q131093:Q131099 JM131093:JM131099 TI131093:TI131099 ADE131093:ADE131099 ANA131093:ANA131099 AWW131093:AWW131099 BGS131093:BGS131099 BQO131093:BQO131099 CAK131093:CAK131099 CKG131093:CKG131099 CUC131093:CUC131099 DDY131093:DDY131099 DNU131093:DNU131099 DXQ131093:DXQ131099 EHM131093:EHM131099 ERI131093:ERI131099 FBE131093:FBE131099 FLA131093:FLA131099 FUW131093:FUW131099 GES131093:GES131099 GOO131093:GOO131099 GYK131093:GYK131099 HIG131093:HIG131099 HSC131093:HSC131099 IBY131093:IBY131099 ILU131093:ILU131099 IVQ131093:IVQ131099 JFM131093:JFM131099 JPI131093:JPI131099 JZE131093:JZE131099 KJA131093:KJA131099 KSW131093:KSW131099 LCS131093:LCS131099 LMO131093:LMO131099 LWK131093:LWK131099 MGG131093:MGG131099 MQC131093:MQC131099 MZY131093:MZY131099 NJU131093:NJU131099 NTQ131093:NTQ131099 ODM131093:ODM131099 ONI131093:ONI131099 OXE131093:OXE131099 PHA131093:PHA131099 PQW131093:PQW131099 QAS131093:QAS131099 QKO131093:QKO131099 QUK131093:QUK131099 REG131093:REG131099 ROC131093:ROC131099 RXY131093:RXY131099 SHU131093:SHU131099 SRQ131093:SRQ131099 TBM131093:TBM131099 TLI131093:TLI131099 TVE131093:TVE131099 UFA131093:UFA131099 UOW131093:UOW131099 UYS131093:UYS131099 VIO131093:VIO131099 VSK131093:VSK131099 WCG131093:WCG131099 WMC131093:WMC131099 WVY131093:WVY131099 Q196629:Q196635 JM196629:JM196635 TI196629:TI196635 ADE196629:ADE196635 ANA196629:ANA196635 AWW196629:AWW196635 BGS196629:BGS196635 BQO196629:BQO196635 CAK196629:CAK196635 CKG196629:CKG196635 CUC196629:CUC196635 DDY196629:DDY196635 DNU196629:DNU196635 DXQ196629:DXQ196635 EHM196629:EHM196635 ERI196629:ERI196635 FBE196629:FBE196635 FLA196629:FLA196635 FUW196629:FUW196635 GES196629:GES196635 GOO196629:GOO196635 GYK196629:GYK196635 HIG196629:HIG196635 HSC196629:HSC196635 IBY196629:IBY196635 ILU196629:ILU196635 IVQ196629:IVQ196635 JFM196629:JFM196635 JPI196629:JPI196635 JZE196629:JZE196635 KJA196629:KJA196635 KSW196629:KSW196635 LCS196629:LCS196635 LMO196629:LMO196635 LWK196629:LWK196635 MGG196629:MGG196635 MQC196629:MQC196635 MZY196629:MZY196635 NJU196629:NJU196635 NTQ196629:NTQ196635 ODM196629:ODM196635 ONI196629:ONI196635 OXE196629:OXE196635 PHA196629:PHA196635 PQW196629:PQW196635 QAS196629:QAS196635 QKO196629:QKO196635 QUK196629:QUK196635 REG196629:REG196635 ROC196629:ROC196635 RXY196629:RXY196635 SHU196629:SHU196635 SRQ196629:SRQ196635 TBM196629:TBM196635 TLI196629:TLI196635 TVE196629:TVE196635 UFA196629:UFA196635 UOW196629:UOW196635 UYS196629:UYS196635 VIO196629:VIO196635 VSK196629:VSK196635 WCG196629:WCG196635 WMC196629:WMC196635 WVY196629:WVY196635 Q262165:Q262171 JM262165:JM262171 TI262165:TI262171 ADE262165:ADE262171 ANA262165:ANA262171 AWW262165:AWW262171 BGS262165:BGS262171 BQO262165:BQO262171 CAK262165:CAK262171 CKG262165:CKG262171 CUC262165:CUC262171 DDY262165:DDY262171 DNU262165:DNU262171 DXQ262165:DXQ262171 EHM262165:EHM262171 ERI262165:ERI262171 FBE262165:FBE262171 FLA262165:FLA262171 FUW262165:FUW262171 GES262165:GES262171 GOO262165:GOO262171 GYK262165:GYK262171 HIG262165:HIG262171 HSC262165:HSC262171 IBY262165:IBY262171 ILU262165:ILU262171 IVQ262165:IVQ262171 JFM262165:JFM262171 JPI262165:JPI262171 JZE262165:JZE262171 KJA262165:KJA262171 KSW262165:KSW262171 LCS262165:LCS262171 LMO262165:LMO262171 LWK262165:LWK262171 MGG262165:MGG262171 MQC262165:MQC262171 MZY262165:MZY262171 NJU262165:NJU262171 NTQ262165:NTQ262171 ODM262165:ODM262171 ONI262165:ONI262171 OXE262165:OXE262171 PHA262165:PHA262171 PQW262165:PQW262171 QAS262165:QAS262171 QKO262165:QKO262171 QUK262165:QUK262171 REG262165:REG262171 ROC262165:ROC262171 RXY262165:RXY262171 SHU262165:SHU262171 SRQ262165:SRQ262171 TBM262165:TBM262171 TLI262165:TLI262171 TVE262165:TVE262171 UFA262165:UFA262171 UOW262165:UOW262171 UYS262165:UYS262171 VIO262165:VIO262171 VSK262165:VSK262171 WCG262165:WCG262171 WMC262165:WMC262171 WVY262165:WVY262171 Q327701:Q327707 JM327701:JM327707 TI327701:TI327707 ADE327701:ADE327707 ANA327701:ANA327707 AWW327701:AWW327707 BGS327701:BGS327707 BQO327701:BQO327707 CAK327701:CAK327707 CKG327701:CKG327707 CUC327701:CUC327707 DDY327701:DDY327707 DNU327701:DNU327707 DXQ327701:DXQ327707 EHM327701:EHM327707 ERI327701:ERI327707 FBE327701:FBE327707 FLA327701:FLA327707 FUW327701:FUW327707 GES327701:GES327707 GOO327701:GOO327707 GYK327701:GYK327707 HIG327701:HIG327707 HSC327701:HSC327707 IBY327701:IBY327707 ILU327701:ILU327707 IVQ327701:IVQ327707 JFM327701:JFM327707 JPI327701:JPI327707 JZE327701:JZE327707 KJA327701:KJA327707 KSW327701:KSW327707 LCS327701:LCS327707 LMO327701:LMO327707 LWK327701:LWK327707 MGG327701:MGG327707 MQC327701:MQC327707 MZY327701:MZY327707 NJU327701:NJU327707 NTQ327701:NTQ327707 ODM327701:ODM327707 ONI327701:ONI327707 OXE327701:OXE327707 PHA327701:PHA327707 PQW327701:PQW327707 QAS327701:QAS327707 QKO327701:QKO327707 QUK327701:QUK327707 REG327701:REG327707 ROC327701:ROC327707 RXY327701:RXY327707 SHU327701:SHU327707 SRQ327701:SRQ327707 TBM327701:TBM327707 TLI327701:TLI327707 TVE327701:TVE327707 UFA327701:UFA327707 UOW327701:UOW327707 UYS327701:UYS327707 VIO327701:VIO327707 VSK327701:VSK327707 WCG327701:WCG327707 WMC327701:WMC327707 WVY327701:WVY327707 Q393237:Q393243 JM393237:JM393243 TI393237:TI393243 ADE393237:ADE393243 ANA393237:ANA393243 AWW393237:AWW393243 BGS393237:BGS393243 BQO393237:BQO393243 CAK393237:CAK393243 CKG393237:CKG393243 CUC393237:CUC393243 DDY393237:DDY393243 DNU393237:DNU393243 DXQ393237:DXQ393243 EHM393237:EHM393243 ERI393237:ERI393243 FBE393237:FBE393243 FLA393237:FLA393243 FUW393237:FUW393243 GES393237:GES393243 GOO393237:GOO393243 GYK393237:GYK393243 HIG393237:HIG393243 HSC393237:HSC393243 IBY393237:IBY393243 ILU393237:ILU393243 IVQ393237:IVQ393243 JFM393237:JFM393243 JPI393237:JPI393243 JZE393237:JZE393243 KJA393237:KJA393243 KSW393237:KSW393243 LCS393237:LCS393243 LMO393237:LMO393243 LWK393237:LWK393243 MGG393237:MGG393243 MQC393237:MQC393243 MZY393237:MZY393243 NJU393237:NJU393243 NTQ393237:NTQ393243 ODM393237:ODM393243 ONI393237:ONI393243 OXE393237:OXE393243 PHA393237:PHA393243 PQW393237:PQW393243 QAS393237:QAS393243 QKO393237:QKO393243 QUK393237:QUK393243 REG393237:REG393243 ROC393237:ROC393243 RXY393237:RXY393243 SHU393237:SHU393243 SRQ393237:SRQ393243 TBM393237:TBM393243 TLI393237:TLI393243 TVE393237:TVE393243 UFA393237:UFA393243 UOW393237:UOW393243 UYS393237:UYS393243 VIO393237:VIO393243 VSK393237:VSK393243 WCG393237:WCG393243 WMC393237:WMC393243 WVY393237:WVY393243 Q458773:Q458779 JM458773:JM458779 TI458773:TI458779 ADE458773:ADE458779 ANA458773:ANA458779 AWW458773:AWW458779 BGS458773:BGS458779 BQO458773:BQO458779 CAK458773:CAK458779 CKG458773:CKG458779 CUC458773:CUC458779 DDY458773:DDY458779 DNU458773:DNU458779 DXQ458773:DXQ458779 EHM458773:EHM458779 ERI458773:ERI458779 FBE458773:FBE458779 FLA458773:FLA458779 FUW458773:FUW458779 GES458773:GES458779 GOO458773:GOO458779 GYK458773:GYK458779 HIG458773:HIG458779 HSC458773:HSC458779 IBY458773:IBY458779 ILU458773:ILU458779 IVQ458773:IVQ458779 JFM458773:JFM458779 JPI458773:JPI458779 JZE458773:JZE458779 KJA458773:KJA458779 KSW458773:KSW458779 LCS458773:LCS458779 LMO458773:LMO458779 LWK458773:LWK458779 MGG458773:MGG458779 MQC458773:MQC458779 MZY458773:MZY458779 NJU458773:NJU458779 NTQ458773:NTQ458779 ODM458773:ODM458779 ONI458773:ONI458779 OXE458773:OXE458779 PHA458773:PHA458779 PQW458773:PQW458779 QAS458773:QAS458779 QKO458773:QKO458779 QUK458773:QUK458779 REG458773:REG458779 ROC458773:ROC458779 RXY458773:RXY458779 SHU458773:SHU458779 SRQ458773:SRQ458779 TBM458773:TBM458779 TLI458773:TLI458779 TVE458773:TVE458779 UFA458773:UFA458779 UOW458773:UOW458779 UYS458773:UYS458779 VIO458773:VIO458779 VSK458773:VSK458779 WCG458773:WCG458779 WMC458773:WMC458779 WVY458773:WVY458779 Q524309:Q524315 JM524309:JM524315 TI524309:TI524315 ADE524309:ADE524315 ANA524309:ANA524315 AWW524309:AWW524315 BGS524309:BGS524315 BQO524309:BQO524315 CAK524309:CAK524315 CKG524309:CKG524315 CUC524309:CUC524315 DDY524309:DDY524315 DNU524309:DNU524315 DXQ524309:DXQ524315 EHM524309:EHM524315 ERI524309:ERI524315 FBE524309:FBE524315 FLA524309:FLA524315 FUW524309:FUW524315 GES524309:GES524315 GOO524309:GOO524315 GYK524309:GYK524315 HIG524309:HIG524315 HSC524309:HSC524315 IBY524309:IBY524315 ILU524309:ILU524315 IVQ524309:IVQ524315 JFM524309:JFM524315 JPI524309:JPI524315 JZE524309:JZE524315 KJA524309:KJA524315 KSW524309:KSW524315 LCS524309:LCS524315 LMO524309:LMO524315 LWK524309:LWK524315 MGG524309:MGG524315 MQC524309:MQC524315 MZY524309:MZY524315 NJU524309:NJU524315 NTQ524309:NTQ524315 ODM524309:ODM524315 ONI524309:ONI524315 OXE524309:OXE524315 PHA524309:PHA524315 PQW524309:PQW524315 QAS524309:QAS524315 QKO524309:QKO524315 QUK524309:QUK524315 REG524309:REG524315 ROC524309:ROC524315 RXY524309:RXY524315 SHU524309:SHU524315 SRQ524309:SRQ524315 TBM524309:TBM524315 TLI524309:TLI524315 TVE524309:TVE524315 UFA524309:UFA524315 UOW524309:UOW524315 UYS524309:UYS524315 VIO524309:VIO524315 VSK524309:VSK524315 WCG524309:WCG524315 WMC524309:WMC524315 WVY524309:WVY524315 Q589845:Q589851 JM589845:JM589851 TI589845:TI589851 ADE589845:ADE589851 ANA589845:ANA589851 AWW589845:AWW589851 BGS589845:BGS589851 BQO589845:BQO589851 CAK589845:CAK589851 CKG589845:CKG589851 CUC589845:CUC589851 DDY589845:DDY589851 DNU589845:DNU589851 DXQ589845:DXQ589851 EHM589845:EHM589851 ERI589845:ERI589851 FBE589845:FBE589851 FLA589845:FLA589851 FUW589845:FUW589851 GES589845:GES589851 GOO589845:GOO589851 GYK589845:GYK589851 HIG589845:HIG589851 HSC589845:HSC589851 IBY589845:IBY589851 ILU589845:ILU589851 IVQ589845:IVQ589851 JFM589845:JFM589851 JPI589845:JPI589851 JZE589845:JZE589851 KJA589845:KJA589851 KSW589845:KSW589851 LCS589845:LCS589851 LMO589845:LMO589851 LWK589845:LWK589851 MGG589845:MGG589851 MQC589845:MQC589851 MZY589845:MZY589851 NJU589845:NJU589851 NTQ589845:NTQ589851 ODM589845:ODM589851 ONI589845:ONI589851 OXE589845:OXE589851 PHA589845:PHA589851 PQW589845:PQW589851 QAS589845:QAS589851 QKO589845:QKO589851 QUK589845:QUK589851 REG589845:REG589851 ROC589845:ROC589851 RXY589845:RXY589851 SHU589845:SHU589851 SRQ589845:SRQ589851 TBM589845:TBM589851 TLI589845:TLI589851 TVE589845:TVE589851 UFA589845:UFA589851 UOW589845:UOW589851 UYS589845:UYS589851 VIO589845:VIO589851 VSK589845:VSK589851 WCG589845:WCG589851 WMC589845:WMC589851 WVY589845:WVY589851 Q655381:Q655387 JM655381:JM655387 TI655381:TI655387 ADE655381:ADE655387 ANA655381:ANA655387 AWW655381:AWW655387 BGS655381:BGS655387 BQO655381:BQO655387 CAK655381:CAK655387 CKG655381:CKG655387 CUC655381:CUC655387 DDY655381:DDY655387 DNU655381:DNU655387 DXQ655381:DXQ655387 EHM655381:EHM655387 ERI655381:ERI655387 FBE655381:FBE655387 FLA655381:FLA655387 FUW655381:FUW655387 GES655381:GES655387 GOO655381:GOO655387 GYK655381:GYK655387 HIG655381:HIG655387 HSC655381:HSC655387 IBY655381:IBY655387 ILU655381:ILU655387 IVQ655381:IVQ655387 JFM655381:JFM655387 JPI655381:JPI655387 JZE655381:JZE655387 KJA655381:KJA655387 KSW655381:KSW655387 LCS655381:LCS655387 LMO655381:LMO655387 LWK655381:LWK655387 MGG655381:MGG655387 MQC655381:MQC655387 MZY655381:MZY655387 NJU655381:NJU655387 NTQ655381:NTQ655387 ODM655381:ODM655387 ONI655381:ONI655387 OXE655381:OXE655387 PHA655381:PHA655387 PQW655381:PQW655387 QAS655381:QAS655387 QKO655381:QKO655387 QUK655381:QUK655387 REG655381:REG655387 ROC655381:ROC655387 RXY655381:RXY655387 SHU655381:SHU655387 SRQ655381:SRQ655387 TBM655381:TBM655387 TLI655381:TLI655387 TVE655381:TVE655387 UFA655381:UFA655387 UOW655381:UOW655387 UYS655381:UYS655387 VIO655381:VIO655387 VSK655381:VSK655387 WCG655381:WCG655387 WMC655381:WMC655387 WVY655381:WVY655387 Q720917:Q720923 JM720917:JM720923 TI720917:TI720923 ADE720917:ADE720923 ANA720917:ANA720923 AWW720917:AWW720923 BGS720917:BGS720923 BQO720917:BQO720923 CAK720917:CAK720923 CKG720917:CKG720923 CUC720917:CUC720923 DDY720917:DDY720923 DNU720917:DNU720923 DXQ720917:DXQ720923 EHM720917:EHM720923 ERI720917:ERI720923 FBE720917:FBE720923 FLA720917:FLA720923 FUW720917:FUW720923 GES720917:GES720923 GOO720917:GOO720923 GYK720917:GYK720923 HIG720917:HIG720923 HSC720917:HSC720923 IBY720917:IBY720923 ILU720917:ILU720923 IVQ720917:IVQ720923 JFM720917:JFM720923 JPI720917:JPI720923 JZE720917:JZE720923 KJA720917:KJA720923 KSW720917:KSW720923 LCS720917:LCS720923 LMO720917:LMO720923 LWK720917:LWK720923 MGG720917:MGG720923 MQC720917:MQC720923 MZY720917:MZY720923 NJU720917:NJU720923 NTQ720917:NTQ720923 ODM720917:ODM720923 ONI720917:ONI720923 OXE720917:OXE720923 PHA720917:PHA720923 PQW720917:PQW720923 QAS720917:QAS720923 QKO720917:QKO720923 QUK720917:QUK720923 REG720917:REG720923 ROC720917:ROC720923 RXY720917:RXY720923 SHU720917:SHU720923 SRQ720917:SRQ720923 TBM720917:TBM720923 TLI720917:TLI720923 TVE720917:TVE720923 UFA720917:UFA720923 UOW720917:UOW720923 UYS720917:UYS720923 VIO720917:VIO720923 VSK720917:VSK720923 WCG720917:WCG720923 WMC720917:WMC720923 WVY720917:WVY720923 Q786453:Q786459 JM786453:JM786459 TI786453:TI786459 ADE786453:ADE786459 ANA786453:ANA786459 AWW786453:AWW786459 BGS786453:BGS786459 BQO786453:BQO786459 CAK786453:CAK786459 CKG786453:CKG786459 CUC786453:CUC786459 DDY786453:DDY786459 DNU786453:DNU786459 DXQ786453:DXQ786459 EHM786453:EHM786459 ERI786453:ERI786459 FBE786453:FBE786459 FLA786453:FLA786459 FUW786453:FUW786459 GES786453:GES786459 GOO786453:GOO786459 GYK786453:GYK786459 HIG786453:HIG786459 HSC786453:HSC786459 IBY786453:IBY786459 ILU786453:ILU786459 IVQ786453:IVQ786459 JFM786453:JFM786459 JPI786453:JPI786459 JZE786453:JZE786459 KJA786453:KJA786459 KSW786453:KSW786459 LCS786453:LCS786459 LMO786453:LMO786459 LWK786453:LWK786459 MGG786453:MGG786459 MQC786453:MQC786459 MZY786453:MZY786459 NJU786453:NJU786459 NTQ786453:NTQ786459 ODM786453:ODM786459 ONI786453:ONI786459 OXE786453:OXE786459 PHA786453:PHA786459 PQW786453:PQW786459 QAS786453:QAS786459 QKO786453:QKO786459 QUK786453:QUK786459 REG786453:REG786459 ROC786453:ROC786459 RXY786453:RXY786459 SHU786453:SHU786459 SRQ786453:SRQ786459 TBM786453:TBM786459 TLI786453:TLI786459 TVE786453:TVE786459 UFA786453:UFA786459 UOW786453:UOW786459 UYS786453:UYS786459 VIO786453:VIO786459 VSK786453:VSK786459 WCG786453:WCG786459 WMC786453:WMC786459 WVY786453:WVY786459 Q851989:Q851995 JM851989:JM851995 TI851989:TI851995 ADE851989:ADE851995 ANA851989:ANA851995 AWW851989:AWW851995 BGS851989:BGS851995 BQO851989:BQO851995 CAK851989:CAK851995 CKG851989:CKG851995 CUC851989:CUC851995 DDY851989:DDY851995 DNU851989:DNU851995 DXQ851989:DXQ851995 EHM851989:EHM851995 ERI851989:ERI851995 FBE851989:FBE851995 FLA851989:FLA851995 FUW851989:FUW851995 GES851989:GES851995 GOO851989:GOO851995 GYK851989:GYK851995 HIG851989:HIG851995 HSC851989:HSC851995 IBY851989:IBY851995 ILU851989:ILU851995 IVQ851989:IVQ851995 JFM851989:JFM851995 JPI851989:JPI851995 JZE851989:JZE851995 KJA851989:KJA851995 KSW851989:KSW851995 LCS851989:LCS851995 LMO851989:LMO851995 LWK851989:LWK851995 MGG851989:MGG851995 MQC851989:MQC851995 MZY851989:MZY851995 NJU851989:NJU851995 NTQ851989:NTQ851995 ODM851989:ODM851995 ONI851989:ONI851995 OXE851989:OXE851995 PHA851989:PHA851995 PQW851989:PQW851995 QAS851989:QAS851995 QKO851989:QKO851995 QUK851989:QUK851995 REG851989:REG851995 ROC851989:ROC851995 RXY851989:RXY851995 SHU851989:SHU851995 SRQ851989:SRQ851995 TBM851989:TBM851995 TLI851989:TLI851995 TVE851989:TVE851995 UFA851989:UFA851995 UOW851989:UOW851995 UYS851989:UYS851995 VIO851989:VIO851995 VSK851989:VSK851995 WCG851989:WCG851995 WMC851989:WMC851995 WVY851989:WVY851995 Q917525:Q917531 JM917525:JM917531 TI917525:TI917531 ADE917525:ADE917531 ANA917525:ANA917531 AWW917525:AWW917531 BGS917525:BGS917531 BQO917525:BQO917531 CAK917525:CAK917531 CKG917525:CKG917531 CUC917525:CUC917531 DDY917525:DDY917531 DNU917525:DNU917531 DXQ917525:DXQ917531 EHM917525:EHM917531 ERI917525:ERI917531 FBE917525:FBE917531 FLA917525:FLA917531 FUW917525:FUW917531 GES917525:GES917531 GOO917525:GOO917531 GYK917525:GYK917531 HIG917525:HIG917531 HSC917525:HSC917531 IBY917525:IBY917531 ILU917525:ILU917531 IVQ917525:IVQ917531 JFM917525:JFM917531 JPI917525:JPI917531 JZE917525:JZE917531 KJA917525:KJA917531 KSW917525:KSW917531 LCS917525:LCS917531 LMO917525:LMO917531 LWK917525:LWK917531 MGG917525:MGG917531 MQC917525:MQC917531 MZY917525:MZY917531 NJU917525:NJU917531 NTQ917525:NTQ917531 ODM917525:ODM917531 ONI917525:ONI917531 OXE917525:OXE917531 PHA917525:PHA917531 PQW917525:PQW917531 QAS917525:QAS917531 QKO917525:QKO917531 QUK917525:QUK917531 REG917525:REG917531 ROC917525:ROC917531 RXY917525:RXY917531 SHU917525:SHU917531 SRQ917525:SRQ917531 TBM917525:TBM917531 TLI917525:TLI917531 TVE917525:TVE917531 UFA917525:UFA917531 UOW917525:UOW917531 UYS917525:UYS917531 VIO917525:VIO917531 VSK917525:VSK917531 WCG917525:WCG917531 WMC917525:WMC917531 WVY917525:WVY917531 Q983061:Q983067 JM983061:JM983067 TI983061:TI983067 ADE983061:ADE983067 ANA983061:ANA983067 AWW983061:AWW983067 BGS983061:BGS983067 BQO983061:BQO983067 CAK983061:CAK983067 CKG983061:CKG983067 CUC983061:CUC983067 DDY983061:DDY983067 DNU983061:DNU983067 DXQ983061:DXQ983067 EHM983061:EHM983067 ERI983061:ERI983067 FBE983061:FBE983067 FLA983061:FLA983067 FUW983061:FUW983067 GES983061:GES983067 GOO983061:GOO983067 GYK983061:GYK983067 HIG983061:HIG983067 HSC983061:HSC983067 IBY983061:IBY983067 ILU983061:ILU983067 IVQ983061:IVQ983067 JFM983061:JFM983067 JPI983061:JPI983067 JZE983061:JZE983067 KJA983061:KJA983067 KSW983061:KSW983067 LCS983061:LCS983067 LMO983061:LMO983067 LWK983061:LWK983067 MGG983061:MGG983067 MQC983061:MQC983067 MZY983061:MZY983067 NJU983061:NJU983067 NTQ983061:NTQ983067 ODM983061:ODM983067 ONI983061:ONI983067 OXE983061:OXE983067 PHA983061:PHA983067 PQW983061:PQW983067 QAS983061:QAS983067 QKO983061:QKO983067 QUK983061:QUK983067 REG983061:REG983067 ROC983061:ROC983067 RXY983061:RXY983067 SHU983061:SHU983067 SRQ983061:SRQ983067 TBM983061:TBM983067 TLI983061:TLI983067 TVE983061:TVE983067 UFA983061:UFA983067 UOW983061:UOW983067 UYS983061:UYS983067 VIO983061:VIO983067 VSK983061:VSK983067 WCG983061:WCG983067 WMC983061:WMC983067 WVY983061:WVY983067 Q29:Q35 JM29:JM35 TI29:TI35 ADE29:ADE35 ANA29:ANA35 AWW29:AWW35 BGS29:BGS35 BQO29:BQO35 CAK29:CAK35 CKG29:CKG35 CUC29:CUC35 DDY29:DDY35 DNU29:DNU35 DXQ29:DXQ35 EHM29:EHM35 ERI29:ERI35 FBE29:FBE35 FLA29:FLA35 FUW29:FUW35 GES29:GES35 GOO29:GOO35 GYK29:GYK35 HIG29:HIG35 HSC29:HSC35 IBY29:IBY35 ILU29:ILU35 IVQ29:IVQ35 JFM29:JFM35 JPI29:JPI35 JZE29:JZE35 KJA29:KJA35 KSW29:KSW35 LCS29:LCS35 LMO29:LMO35 LWK29:LWK35 MGG29:MGG35 MQC29:MQC35 MZY29:MZY35 NJU29:NJU35 NTQ29:NTQ35 ODM29:ODM35 ONI29:ONI35 OXE29:OXE35 PHA29:PHA35 PQW29:PQW35 QAS29:QAS35 QKO29:QKO35 QUK29:QUK35 REG29:REG35 ROC29:ROC35 RXY29:RXY35 SHU29:SHU35 SRQ29:SRQ35 TBM29:TBM35 TLI29:TLI35 TVE29:TVE35 UFA29:UFA35 UOW29:UOW35 UYS29:UYS35 VIO29:VIO35 VSK29:VSK35 WCG29:WCG35 WMC29:WMC35 WVY29:WVY35 Q65565:Q65571 JM65565:JM65571 TI65565:TI65571 ADE65565:ADE65571 ANA65565:ANA65571 AWW65565:AWW65571 BGS65565:BGS65571 BQO65565:BQO65571 CAK65565:CAK65571 CKG65565:CKG65571 CUC65565:CUC65571 DDY65565:DDY65571 DNU65565:DNU65571 DXQ65565:DXQ65571 EHM65565:EHM65571 ERI65565:ERI65571 FBE65565:FBE65571 FLA65565:FLA65571 FUW65565:FUW65571 GES65565:GES65571 GOO65565:GOO65571 GYK65565:GYK65571 HIG65565:HIG65571 HSC65565:HSC65571 IBY65565:IBY65571 ILU65565:ILU65571 IVQ65565:IVQ65571 JFM65565:JFM65571 JPI65565:JPI65571 JZE65565:JZE65571 KJA65565:KJA65571 KSW65565:KSW65571 LCS65565:LCS65571 LMO65565:LMO65571 LWK65565:LWK65571 MGG65565:MGG65571 MQC65565:MQC65571 MZY65565:MZY65571 NJU65565:NJU65571 NTQ65565:NTQ65571 ODM65565:ODM65571 ONI65565:ONI65571 OXE65565:OXE65571 PHA65565:PHA65571 PQW65565:PQW65571 QAS65565:QAS65571 QKO65565:QKO65571 QUK65565:QUK65571 REG65565:REG65571 ROC65565:ROC65571 RXY65565:RXY65571 SHU65565:SHU65571 SRQ65565:SRQ65571 TBM65565:TBM65571 TLI65565:TLI65571 TVE65565:TVE65571 UFA65565:UFA65571 UOW65565:UOW65571 UYS65565:UYS65571 VIO65565:VIO65571 VSK65565:VSK65571 WCG65565:WCG65571 WMC65565:WMC65571 WVY65565:WVY65571 Q131101:Q131107 JM131101:JM131107 TI131101:TI131107 ADE131101:ADE131107 ANA131101:ANA131107 AWW131101:AWW131107 BGS131101:BGS131107 BQO131101:BQO131107 CAK131101:CAK131107 CKG131101:CKG131107 CUC131101:CUC131107 DDY131101:DDY131107 DNU131101:DNU131107 DXQ131101:DXQ131107 EHM131101:EHM131107 ERI131101:ERI131107 FBE131101:FBE131107 FLA131101:FLA131107 FUW131101:FUW131107 GES131101:GES131107 GOO131101:GOO131107 GYK131101:GYK131107 HIG131101:HIG131107 HSC131101:HSC131107 IBY131101:IBY131107 ILU131101:ILU131107 IVQ131101:IVQ131107 JFM131101:JFM131107 JPI131101:JPI131107 JZE131101:JZE131107 KJA131101:KJA131107 KSW131101:KSW131107 LCS131101:LCS131107 LMO131101:LMO131107 LWK131101:LWK131107 MGG131101:MGG131107 MQC131101:MQC131107 MZY131101:MZY131107 NJU131101:NJU131107 NTQ131101:NTQ131107 ODM131101:ODM131107 ONI131101:ONI131107 OXE131101:OXE131107 PHA131101:PHA131107 PQW131101:PQW131107 QAS131101:QAS131107 QKO131101:QKO131107 QUK131101:QUK131107 REG131101:REG131107 ROC131101:ROC131107 RXY131101:RXY131107 SHU131101:SHU131107 SRQ131101:SRQ131107 TBM131101:TBM131107 TLI131101:TLI131107 TVE131101:TVE131107 UFA131101:UFA131107 UOW131101:UOW131107 UYS131101:UYS131107 VIO131101:VIO131107 VSK131101:VSK131107 WCG131101:WCG131107 WMC131101:WMC131107 WVY131101:WVY131107 Q196637:Q196643 JM196637:JM196643 TI196637:TI196643 ADE196637:ADE196643 ANA196637:ANA196643 AWW196637:AWW196643 BGS196637:BGS196643 BQO196637:BQO196643 CAK196637:CAK196643 CKG196637:CKG196643 CUC196637:CUC196643 DDY196637:DDY196643 DNU196637:DNU196643 DXQ196637:DXQ196643 EHM196637:EHM196643 ERI196637:ERI196643 FBE196637:FBE196643 FLA196637:FLA196643 FUW196637:FUW196643 GES196637:GES196643 GOO196637:GOO196643 GYK196637:GYK196643 HIG196637:HIG196643 HSC196637:HSC196643 IBY196637:IBY196643 ILU196637:ILU196643 IVQ196637:IVQ196643 JFM196637:JFM196643 JPI196637:JPI196643 JZE196637:JZE196643 KJA196637:KJA196643 KSW196637:KSW196643 LCS196637:LCS196643 LMO196637:LMO196643 LWK196637:LWK196643 MGG196637:MGG196643 MQC196637:MQC196643 MZY196637:MZY196643 NJU196637:NJU196643 NTQ196637:NTQ196643 ODM196637:ODM196643 ONI196637:ONI196643 OXE196637:OXE196643 PHA196637:PHA196643 PQW196637:PQW196643 QAS196637:QAS196643 QKO196637:QKO196643 QUK196637:QUK196643 REG196637:REG196643 ROC196637:ROC196643 RXY196637:RXY196643 SHU196637:SHU196643 SRQ196637:SRQ196643 TBM196637:TBM196643 TLI196637:TLI196643 TVE196637:TVE196643 UFA196637:UFA196643 UOW196637:UOW196643 UYS196637:UYS196643 VIO196637:VIO196643 VSK196637:VSK196643 WCG196637:WCG196643 WMC196637:WMC196643 WVY196637:WVY196643 Q262173:Q262179 JM262173:JM262179 TI262173:TI262179 ADE262173:ADE262179 ANA262173:ANA262179 AWW262173:AWW262179 BGS262173:BGS262179 BQO262173:BQO262179 CAK262173:CAK262179 CKG262173:CKG262179 CUC262173:CUC262179 DDY262173:DDY262179 DNU262173:DNU262179 DXQ262173:DXQ262179 EHM262173:EHM262179 ERI262173:ERI262179 FBE262173:FBE262179 FLA262173:FLA262179 FUW262173:FUW262179 GES262173:GES262179 GOO262173:GOO262179 GYK262173:GYK262179 HIG262173:HIG262179 HSC262173:HSC262179 IBY262173:IBY262179 ILU262173:ILU262179 IVQ262173:IVQ262179 JFM262173:JFM262179 JPI262173:JPI262179 JZE262173:JZE262179 KJA262173:KJA262179 KSW262173:KSW262179 LCS262173:LCS262179 LMO262173:LMO262179 LWK262173:LWK262179 MGG262173:MGG262179 MQC262173:MQC262179 MZY262173:MZY262179 NJU262173:NJU262179 NTQ262173:NTQ262179 ODM262173:ODM262179 ONI262173:ONI262179 OXE262173:OXE262179 PHA262173:PHA262179 PQW262173:PQW262179 QAS262173:QAS262179 QKO262173:QKO262179 QUK262173:QUK262179 REG262173:REG262179 ROC262173:ROC262179 RXY262173:RXY262179 SHU262173:SHU262179 SRQ262173:SRQ262179 TBM262173:TBM262179 TLI262173:TLI262179 TVE262173:TVE262179 UFA262173:UFA262179 UOW262173:UOW262179 UYS262173:UYS262179 VIO262173:VIO262179 VSK262173:VSK262179 WCG262173:WCG262179 WMC262173:WMC262179 WVY262173:WVY262179 Q327709:Q327715 JM327709:JM327715 TI327709:TI327715 ADE327709:ADE327715 ANA327709:ANA327715 AWW327709:AWW327715 BGS327709:BGS327715 BQO327709:BQO327715 CAK327709:CAK327715 CKG327709:CKG327715 CUC327709:CUC327715 DDY327709:DDY327715 DNU327709:DNU327715 DXQ327709:DXQ327715 EHM327709:EHM327715 ERI327709:ERI327715 FBE327709:FBE327715 FLA327709:FLA327715 FUW327709:FUW327715 GES327709:GES327715 GOO327709:GOO327715 GYK327709:GYK327715 HIG327709:HIG327715 HSC327709:HSC327715 IBY327709:IBY327715 ILU327709:ILU327715 IVQ327709:IVQ327715 JFM327709:JFM327715 JPI327709:JPI327715 JZE327709:JZE327715 KJA327709:KJA327715 KSW327709:KSW327715 LCS327709:LCS327715 LMO327709:LMO327715 LWK327709:LWK327715 MGG327709:MGG327715 MQC327709:MQC327715 MZY327709:MZY327715 NJU327709:NJU327715 NTQ327709:NTQ327715 ODM327709:ODM327715 ONI327709:ONI327715 OXE327709:OXE327715 PHA327709:PHA327715 PQW327709:PQW327715 QAS327709:QAS327715 QKO327709:QKO327715 QUK327709:QUK327715 REG327709:REG327715 ROC327709:ROC327715 RXY327709:RXY327715 SHU327709:SHU327715 SRQ327709:SRQ327715 TBM327709:TBM327715 TLI327709:TLI327715 TVE327709:TVE327715 UFA327709:UFA327715 UOW327709:UOW327715 UYS327709:UYS327715 VIO327709:VIO327715 VSK327709:VSK327715 WCG327709:WCG327715 WMC327709:WMC327715 WVY327709:WVY327715 Q393245:Q393251 JM393245:JM393251 TI393245:TI393251 ADE393245:ADE393251 ANA393245:ANA393251 AWW393245:AWW393251 BGS393245:BGS393251 BQO393245:BQO393251 CAK393245:CAK393251 CKG393245:CKG393251 CUC393245:CUC393251 DDY393245:DDY393251 DNU393245:DNU393251 DXQ393245:DXQ393251 EHM393245:EHM393251 ERI393245:ERI393251 FBE393245:FBE393251 FLA393245:FLA393251 FUW393245:FUW393251 GES393245:GES393251 GOO393245:GOO393251 GYK393245:GYK393251 HIG393245:HIG393251 HSC393245:HSC393251 IBY393245:IBY393251 ILU393245:ILU393251 IVQ393245:IVQ393251 JFM393245:JFM393251 JPI393245:JPI393251 JZE393245:JZE393251 KJA393245:KJA393251 KSW393245:KSW393251 LCS393245:LCS393251 LMO393245:LMO393251 LWK393245:LWK393251 MGG393245:MGG393251 MQC393245:MQC393251 MZY393245:MZY393251 NJU393245:NJU393251 NTQ393245:NTQ393251 ODM393245:ODM393251 ONI393245:ONI393251 OXE393245:OXE393251 PHA393245:PHA393251 PQW393245:PQW393251 QAS393245:QAS393251 QKO393245:QKO393251 QUK393245:QUK393251 REG393245:REG393251 ROC393245:ROC393251 RXY393245:RXY393251 SHU393245:SHU393251 SRQ393245:SRQ393251 TBM393245:TBM393251 TLI393245:TLI393251 TVE393245:TVE393251 UFA393245:UFA393251 UOW393245:UOW393251 UYS393245:UYS393251 VIO393245:VIO393251 VSK393245:VSK393251 WCG393245:WCG393251 WMC393245:WMC393251 WVY393245:WVY393251 Q458781:Q458787 JM458781:JM458787 TI458781:TI458787 ADE458781:ADE458787 ANA458781:ANA458787 AWW458781:AWW458787 BGS458781:BGS458787 BQO458781:BQO458787 CAK458781:CAK458787 CKG458781:CKG458787 CUC458781:CUC458787 DDY458781:DDY458787 DNU458781:DNU458787 DXQ458781:DXQ458787 EHM458781:EHM458787 ERI458781:ERI458787 FBE458781:FBE458787 FLA458781:FLA458787 FUW458781:FUW458787 GES458781:GES458787 GOO458781:GOO458787 GYK458781:GYK458787 HIG458781:HIG458787 HSC458781:HSC458787 IBY458781:IBY458787 ILU458781:ILU458787 IVQ458781:IVQ458787 JFM458781:JFM458787 JPI458781:JPI458787 JZE458781:JZE458787 KJA458781:KJA458787 KSW458781:KSW458787 LCS458781:LCS458787 LMO458781:LMO458787 LWK458781:LWK458787 MGG458781:MGG458787 MQC458781:MQC458787 MZY458781:MZY458787 NJU458781:NJU458787 NTQ458781:NTQ458787 ODM458781:ODM458787 ONI458781:ONI458787 OXE458781:OXE458787 PHA458781:PHA458787 PQW458781:PQW458787 QAS458781:QAS458787 QKO458781:QKO458787 QUK458781:QUK458787 REG458781:REG458787 ROC458781:ROC458787 RXY458781:RXY458787 SHU458781:SHU458787 SRQ458781:SRQ458787 TBM458781:TBM458787 TLI458781:TLI458787 TVE458781:TVE458787 UFA458781:UFA458787 UOW458781:UOW458787 UYS458781:UYS458787 VIO458781:VIO458787 VSK458781:VSK458787 WCG458781:WCG458787 WMC458781:WMC458787 WVY458781:WVY458787 Q524317:Q524323 JM524317:JM524323 TI524317:TI524323 ADE524317:ADE524323 ANA524317:ANA524323 AWW524317:AWW524323 BGS524317:BGS524323 BQO524317:BQO524323 CAK524317:CAK524323 CKG524317:CKG524323 CUC524317:CUC524323 DDY524317:DDY524323 DNU524317:DNU524323 DXQ524317:DXQ524323 EHM524317:EHM524323 ERI524317:ERI524323 FBE524317:FBE524323 FLA524317:FLA524323 FUW524317:FUW524323 GES524317:GES524323 GOO524317:GOO524323 GYK524317:GYK524323 HIG524317:HIG524323 HSC524317:HSC524323 IBY524317:IBY524323 ILU524317:ILU524323 IVQ524317:IVQ524323 JFM524317:JFM524323 JPI524317:JPI524323 JZE524317:JZE524323 KJA524317:KJA524323 KSW524317:KSW524323 LCS524317:LCS524323 LMO524317:LMO524323 LWK524317:LWK524323 MGG524317:MGG524323 MQC524317:MQC524323 MZY524317:MZY524323 NJU524317:NJU524323 NTQ524317:NTQ524323 ODM524317:ODM524323 ONI524317:ONI524323 OXE524317:OXE524323 PHA524317:PHA524323 PQW524317:PQW524323 QAS524317:QAS524323 QKO524317:QKO524323 QUK524317:QUK524323 REG524317:REG524323 ROC524317:ROC524323 RXY524317:RXY524323 SHU524317:SHU524323 SRQ524317:SRQ524323 TBM524317:TBM524323 TLI524317:TLI524323 TVE524317:TVE524323 UFA524317:UFA524323 UOW524317:UOW524323 UYS524317:UYS524323 VIO524317:VIO524323 VSK524317:VSK524323 WCG524317:WCG524323 WMC524317:WMC524323 WVY524317:WVY524323 Q589853:Q589859 JM589853:JM589859 TI589853:TI589859 ADE589853:ADE589859 ANA589853:ANA589859 AWW589853:AWW589859 BGS589853:BGS589859 BQO589853:BQO589859 CAK589853:CAK589859 CKG589853:CKG589859 CUC589853:CUC589859 DDY589853:DDY589859 DNU589853:DNU589859 DXQ589853:DXQ589859 EHM589853:EHM589859 ERI589853:ERI589859 FBE589853:FBE589859 FLA589853:FLA589859 FUW589853:FUW589859 GES589853:GES589859 GOO589853:GOO589859 GYK589853:GYK589859 HIG589853:HIG589859 HSC589853:HSC589859 IBY589853:IBY589859 ILU589853:ILU589859 IVQ589853:IVQ589859 JFM589853:JFM589859 JPI589853:JPI589859 JZE589853:JZE589859 KJA589853:KJA589859 KSW589853:KSW589859 LCS589853:LCS589859 LMO589853:LMO589859 LWK589853:LWK589859 MGG589853:MGG589859 MQC589853:MQC589859 MZY589853:MZY589859 NJU589853:NJU589859 NTQ589853:NTQ589859 ODM589853:ODM589859 ONI589853:ONI589859 OXE589853:OXE589859 PHA589853:PHA589859 PQW589853:PQW589859 QAS589853:QAS589859 QKO589853:QKO589859 QUK589853:QUK589859 REG589853:REG589859 ROC589853:ROC589859 RXY589853:RXY589859 SHU589853:SHU589859 SRQ589853:SRQ589859 TBM589853:TBM589859 TLI589853:TLI589859 TVE589853:TVE589859 UFA589853:UFA589859 UOW589853:UOW589859 UYS589853:UYS589859 VIO589853:VIO589859 VSK589853:VSK589859 WCG589853:WCG589859 WMC589853:WMC589859 WVY589853:WVY589859 Q655389:Q655395 JM655389:JM655395 TI655389:TI655395 ADE655389:ADE655395 ANA655389:ANA655395 AWW655389:AWW655395 BGS655389:BGS655395 BQO655389:BQO655395 CAK655389:CAK655395 CKG655389:CKG655395 CUC655389:CUC655395 DDY655389:DDY655395 DNU655389:DNU655395 DXQ655389:DXQ655395 EHM655389:EHM655395 ERI655389:ERI655395 FBE655389:FBE655395 FLA655389:FLA655395 FUW655389:FUW655395 GES655389:GES655395 GOO655389:GOO655395 GYK655389:GYK655395 HIG655389:HIG655395 HSC655389:HSC655395 IBY655389:IBY655395 ILU655389:ILU655395 IVQ655389:IVQ655395 JFM655389:JFM655395 JPI655389:JPI655395 JZE655389:JZE655395 KJA655389:KJA655395 KSW655389:KSW655395 LCS655389:LCS655395 LMO655389:LMO655395 LWK655389:LWK655395 MGG655389:MGG655395 MQC655389:MQC655395 MZY655389:MZY655395 NJU655389:NJU655395 NTQ655389:NTQ655395 ODM655389:ODM655395 ONI655389:ONI655395 OXE655389:OXE655395 PHA655389:PHA655395 PQW655389:PQW655395 QAS655389:QAS655395 QKO655389:QKO655395 QUK655389:QUK655395 REG655389:REG655395 ROC655389:ROC655395 RXY655389:RXY655395 SHU655389:SHU655395 SRQ655389:SRQ655395 TBM655389:TBM655395 TLI655389:TLI655395 TVE655389:TVE655395 UFA655389:UFA655395 UOW655389:UOW655395 UYS655389:UYS655395 VIO655389:VIO655395 VSK655389:VSK655395 WCG655389:WCG655395 WMC655389:WMC655395 WVY655389:WVY655395 Q720925:Q720931 JM720925:JM720931 TI720925:TI720931 ADE720925:ADE720931 ANA720925:ANA720931 AWW720925:AWW720931 BGS720925:BGS720931 BQO720925:BQO720931 CAK720925:CAK720931 CKG720925:CKG720931 CUC720925:CUC720931 DDY720925:DDY720931 DNU720925:DNU720931 DXQ720925:DXQ720931 EHM720925:EHM720931 ERI720925:ERI720931 FBE720925:FBE720931 FLA720925:FLA720931 FUW720925:FUW720931 GES720925:GES720931 GOO720925:GOO720931 GYK720925:GYK720931 HIG720925:HIG720931 HSC720925:HSC720931 IBY720925:IBY720931 ILU720925:ILU720931 IVQ720925:IVQ720931 JFM720925:JFM720931 JPI720925:JPI720931 JZE720925:JZE720931 KJA720925:KJA720931 KSW720925:KSW720931 LCS720925:LCS720931 LMO720925:LMO720931 LWK720925:LWK720931 MGG720925:MGG720931 MQC720925:MQC720931 MZY720925:MZY720931 NJU720925:NJU720931 NTQ720925:NTQ720931 ODM720925:ODM720931 ONI720925:ONI720931 OXE720925:OXE720931 PHA720925:PHA720931 PQW720925:PQW720931 QAS720925:QAS720931 QKO720925:QKO720931 QUK720925:QUK720931 REG720925:REG720931 ROC720925:ROC720931 RXY720925:RXY720931 SHU720925:SHU720931 SRQ720925:SRQ720931 TBM720925:TBM720931 TLI720925:TLI720931 TVE720925:TVE720931 UFA720925:UFA720931 UOW720925:UOW720931 UYS720925:UYS720931 VIO720925:VIO720931 VSK720925:VSK720931 WCG720925:WCG720931 WMC720925:WMC720931 WVY720925:WVY720931 Q786461:Q786467 JM786461:JM786467 TI786461:TI786467 ADE786461:ADE786467 ANA786461:ANA786467 AWW786461:AWW786467 BGS786461:BGS786467 BQO786461:BQO786467 CAK786461:CAK786467 CKG786461:CKG786467 CUC786461:CUC786467 DDY786461:DDY786467 DNU786461:DNU786467 DXQ786461:DXQ786467 EHM786461:EHM786467 ERI786461:ERI786467 FBE786461:FBE786467 FLA786461:FLA786467 FUW786461:FUW786467 GES786461:GES786467 GOO786461:GOO786467 GYK786461:GYK786467 HIG786461:HIG786467 HSC786461:HSC786467 IBY786461:IBY786467 ILU786461:ILU786467 IVQ786461:IVQ786467 JFM786461:JFM786467 JPI786461:JPI786467 JZE786461:JZE786467 KJA786461:KJA786467 KSW786461:KSW786467 LCS786461:LCS786467 LMO786461:LMO786467 LWK786461:LWK786467 MGG786461:MGG786467 MQC786461:MQC786467 MZY786461:MZY786467 NJU786461:NJU786467 NTQ786461:NTQ786467 ODM786461:ODM786467 ONI786461:ONI786467 OXE786461:OXE786467 PHA786461:PHA786467 PQW786461:PQW786467 QAS786461:QAS786467 QKO786461:QKO786467 QUK786461:QUK786467 REG786461:REG786467 ROC786461:ROC786467 RXY786461:RXY786467 SHU786461:SHU786467 SRQ786461:SRQ786467 TBM786461:TBM786467 TLI786461:TLI786467 TVE786461:TVE786467 UFA786461:UFA786467 UOW786461:UOW786467 UYS786461:UYS786467 VIO786461:VIO786467 VSK786461:VSK786467 WCG786461:WCG786467 WMC786461:WMC786467 WVY786461:WVY786467 Q851997:Q852003 JM851997:JM852003 TI851997:TI852003 ADE851997:ADE852003 ANA851997:ANA852003 AWW851997:AWW852003 BGS851997:BGS852003 BQO851997:BQO852003 CAK851997:CAK852003 CKG851997:CKG852003 CUC851997:CUC852003 DDY851997:DDY852003 DNU851997:DNU852003 DXQ851997:DXQ852003 EHM851997:EHM852003 ERI851997:ERI852003 FBE851997:FBE852003 FLA851997:FLA852003 FUW851997:FUW852003 GES851997:GES852003 GOO851997:GOO852003 GYK851997:GYK852003 HIG851997:HIG852003 HSC851997:HSC852003 IBY851997:IBY852003 ILU851997:ILU852003 IVQ851997:IVQ852003 JFM851997:JFM852003 JPI851997:JPI852003 JZE851997:JZE852003 KJA851997:KJA852003 KSW851997:KSW852003 LCS851997:LCS852003 LMO851997:LMO852003 LWK851997:LWK852003 MGG851997:MGG852003 MQC851997:MQC852003 MZY851997:MZY852003 NJU851997:NJU852003 NTQ851997:NTQ852003 ODM851997:ODM852003 ONI851997:ONI852003 OXE851997:OXE852003 PHA851997:PHA852003 PQW851997:PQW852003 QAS851997:QAS852003 QKO851997:QKO852003 QUK851997:QUK852003 REG851997:REG852003 ROC851997:ROC852003 RXY851997:RXY852003 SHU851997:SHU852003 SRQ851997:SRQ852003 TBM851997:TBM852003 TLI851997:TLI852003 TVE851997:TVE852003 UFA851997:UFA852003 UOW851997:UOW852003 UYS851997:UYS852003 VIO851997:VIO852003 VSK851997:VSK852003 WCG851997:WCG852003 WMC851997:WMC852003 WVY851997:WVY852003 Q917533:Q917539 JM917533:JM917539 TI917533:TI917539 ADE917533:ADE917539 ANA917533:ANA917539 AWW917533:AWW917539 BGS917533:BGS917539 BQO917533:BQO917539 CAK917533:CAK917539 CKG917533:CKG917539 CUC917533:CUC917539 DDY917533:DDY917539 DNU917533:DNU917539 DXQ917533:DXQ917539 EHM917533:EHM917539 ERI917533:ERI917539 FBE917533:FBE917539 FLA917533:FLA917539 FUW917533:FUW917539 GES917533:GES917539 GOO917533:GOO917539 GYK917533:GYK917539 HIG917533:HIG917539 HSC917533:HSC917539 IBY917533:IBY917539 ILU917533:ILU917539 IVQ917533:IVQ917539 JFM917533:JFM917539 JPI917533:JPI917539 JZE917533:JZE917539 KJA917533:KJA917539 KSW917533:KSW917539 LCS917533:LCS917539 LMO917533:LMO917539 LWK917533:LWK917539 MGG917533:MGG917539 MQC917533:MQC917539 MZY917533:MZY917539 NJU917533:NJU917539 NTQ917533:NTQ917539 ODM917533:ODM917539 ONI917533:ONI917539 OXE917533:OXE917539 PHA917533:PHA917539 PQW917533:PQW917539 QAS917533:QAS917539 QKO917533:QKO917539 QUK917533:QUK917539 REG917533:REG917539 ROC917533:ROC917539 RXY917533:RXY917539 SHU917533:SHU917539 SRQ917533:SRQ917539 TBM917533:TBM917539 TLI917533:TLI917539 TVE917533:TVE917539 UFA917533:UFA917539 UOW917533:UOW917539 UYS917533:UYS917539 VIO917533:VIO917539 VSK917533:VSK917539 WCG917533:WCG917539 WMC917533:WMC917539 WVY917533:WVY917539 Q983069:Q983075 JM983069:JM983075 TI983069:TI983075 ADE983069:ADE983075 ANA983069:ANA983075 AWW983069:AWW983075 BGS983069:BGS983075 BQO983069:BQO983075 CAK983069:CAK983075 CKG983069:CKG983075 CUC983069:CUC983075 DDY983069:DDY983075 DNU983069:DNU983075 DXQ983069:DXQ983075 EHM983069:EHM983075 ERI983069:ERI983075 FBE983069:FBE983075 FLA983069:FLA983075 FUW983069:FUW983075 GES983069:GES983075 GOO983069:GOO983075 GYK983069:GYK983075 HIG983069:HIG983075 HSC983069:HSC983075 IBY983069:IBY983075 ILU983069:ILU983075 IVQ983069:IVQ983075 JFM983069:JFM983075 JPI983069:JPI983075 JZE983069:JZE983075 KJA983069:KJA983075 KSW983069:KSW983075 LCS983069:LCS983075 LMO983069:LMO983075 LWK983069:LWK983075 MGG983069:MGG983075 MQC983069:MQC983075 MZY983069:MZY983075 NJU983069:NJU983075 NTQ983069:NTQ983075 ODM983069:ODM983075 ONI983069:ONI983075 OXE983069:OXE983075 PHA983069:PHA983075 PQW983069:PQW983075 QAS983069:QAS983075 QKO983069:QKO983075 QUK983069:QUK983075 REG983069:REG983075 ROC983069:ROC983075 RXY983069:RXY983075 SHU983069:SHU983075 SRQ983069:SRQ983075 TBM983069:TBM983075 TLI983069:TLI983075 TVE983069:TVE983075 UFA983069:UFA983075 UOW983069:UOW983075 UYS983069:UYS983075 VIO983069:VIO983075 VSK983069:VSK983075 WCG983069:WCG983075 WMC983069:WMC983075 WVY983069:WVY983075 Q19 JM19 TI19 ADE19 ANA19 AWW19 BGS19 BQO19 CAK19 CKG19 CUC19 DDY19 DNU19 DXQ19 EHM19 ERI19 FBE19 FLA19 FUW19 GES19 GOO19 GYK19 HIG19 HSC19 IBY19 ILU19 IVQ19 JFM19 JPI19 JZE19 KJA19 KSW19 LCS19 LMO19 LWK19 MGG19 MQC19 MZY19 NJU19 NTQ19 ODM19 ONI19 OXE19 PHA19 PQW19 QAS19 QKO19 QUK19 REG19 ROC19 RXY19 SHU19 SRQ19 TBM19 TLI19 TVE19 UFA19 UOW19 UYS19 VIO19 VSK19 WCG19 WMC19 WVY19 Q65555 JM65555 TI65555 ADE65555 ANA65555 AWW65555 BGS65555 BQO65555 CAK65555 CKG65555 CUC65555 DDY65555 DNU65555 DXQ65555 EHM65555 ERI65555 FBE65555 FLA65555 FUW65555 GES65555 GOO65555 GYK65555 HIG65555 HSC65555 IBY65555 ILU65555 IVQ65555 JFM65555 JPI65555 JZE65555 KJA65555 KSW65555 LCS65555 LMO65555 LWK65555 MGG65555 MQC65555 MZY65555 NJU65555 NTQ65555 ODM65555 ONI65555 OXE65555 PHA65555 PQW65555 QAS65555 QKO65555 QUK65555 REG65555 ROC65555 RXY65555 SHU65555 SRQ65555 TBM65555 TLI65555 TVE65555 UFA65555 UOW65555 UYS65555 VIO65555 VSK65555 WCG65555 WMC65555 WVY65555 Q131091 JM131091 TI131091 ADE131091 ANA131091 AWW131091 BGS131091 BQO131091 CAK131091 CKG131091 CUC131091 DDY131091 DNU131091 DXQ131091 EHM131091 ERI131091 FBE131091 FLA131091 FUW131091 GES131091 GOO131091 GYK131091 HIG131091 HSC131091 IBY131091 ILU131091 IVQ131091 JFM131091 JPI131091 JZE131091 KJA131091 KSW131091 LCS131091 LMO131091 LWK131091 MGG131091 MQC131091 MZY131091 NJU131091 NTQ131091 ODM131091 ONI131091 OXE131091 PHA131091 PQW131091 QAS131091 QKO131091 QUK131091 REG131091 ROC131091 RXY131091 SHU131091 SRQ131091 TBM131091 TLI131091 TVE131091 UFA131091 UOW131091 UYS131091 VIO131091 VSK131091 WCG131091 WMC131091 WVY131091 Q196627 JM196627 TI196627 ADE196627 ANA196627 AWW196627 BGS196627 BQO196627 CAK196627 CKG196627 CUC196627 DDY196627 DNU196627 DXQ196627 EHM196627 ERI196627 FBE196627 FLA196627 FUW196627 GES196627 GOO196627 GYK196627 HIG196627 HSC196627 IBY196627 ILU196627 IVQ196627 JFM196627 JPI196627 JZE196627 KJA196627 KSW196627 LCS196627 LMO196627 LWK196627 MGG196627 MQC196627 MZY196627 NJU196627 NTQ196627 ODM196627 ONI196627 OXE196627 PHA196627 PQW196627 QAS196627 QKO196627 QUK196627 REG196627 ROC196627 RXY196627 SHU196627 SRQ196627 TBM196627 TLI196627 TVE196627 UFA196627 UOW196627 UYS196627 VIO196627 VSK196627 WCG196627 WMC196627 WVY196627 Q262163 JM262163 TI262163 ADE262163 ANA262163 AWW262163 BGS262163 BQO262163 CAK262163 CKG262163 CUC262163 DDY262163 DNU262163 DXQ262163 EHM262163 ERI262163 FBE262163 FLA262163 FUW262163 GES262163 GOO262163 GYK262163 HIG262163 HSC262163 IBY262163 ILU262163 IVQ262163 JFM262163 JPI262163 JZE262163 KJA262163 KSW262163 LCS262163 LMO262163 LWK262163 MGG262163 MQC262163 MZY262163 NJU262163 NTQ262163 ODM262163 ONI262163 OXE262163 PHA262163 PQW262163 QAS262163 QKO262163 QUK262163 REG262163 ROC262163 RXY262163 SHU262163 SRQ262163 TBM262163 TLI262163 TVE262163 UFA262163 UOW262163 UYS262163 VIO262163 VSK262163 WCG262163 WMC262163 WVY262163 Q327699 JM327699 TI327699 ADE327699 ANA327699 AWW327699 BGS327699 BQO327699 CAK327699 CKG327699 CUC327699 DDY327699 DNU327699 DXQ327699 EHM327699 ERI327699 FBE327699 FLA327699 FUW327699 GES327699 GOO327699 GYK327699 HIG327699 HSC327699 IBY327699 ILU327699 IVQ327699 JFM327699 JPI327699 JZE327699 KJA327699 KSW327699 LCS327699 LMO327699 LWK327699 MGG327699 MQC327699 MZY327699 NJU327699 NTQ327699 ODM327699 ONI327699 OXE327699 PHA327699 PQW327699 QAS327699 QKO327699 QUK327699 REG327699 ROC327699 RXY327699 SHU327699 SRQ327699 TBM327699 TLI327699 TVE327699 UFA327699 UOW327699 UYS327699 VIO327699 VSK327699 WCG327699 WMC327699 WVY327699 Q393235 JM393235 TI393235 ADE393235 ANA393235 AWW393235 BGS393235 BQO393235 CAK393235 CKG393235 CUC393235 DDY393235 DNU393235 DXQ393235 EHM393235 ERI393235 FBE393235 FLA393235 FUW393235 GES393235 GOO393235 GYK393235 HIG393235 HSC393235 IBY393235 ILU393235 IVQ393235 JFM393235 JPI393235 JZE393235 KJA393235 KSW393235 LCS393235 LMO393235 LWK393235 MGG393235 MQC393235 MZY393235 NJU393235 NTQ393235 ODM393235 ONI393235 OXE393235 PHA393235 PQW393235 QAS393235 QKO393235 QUK393235 REG393235 ROC393235 RXY393235 SHU393235 SRQ393235 TBM393235 TLI393235 TVE393235 UFA393235 UOW393235 UYS393235 VIO393235 VSK393235 WCG393235 WMC393235 WVY393235 Q458771 JM458771 TI458771 ADE458771 ANA458771 AWW458771 BGS458771 BQO458771 CAK458771 CKG458771 CUC458771 DDY458771 DNU458771 DXQ458771 EHM458771 ERI458771 FBE458771 FLA458771 FUW458771 GES458771 GOO458771 GYK458771 HIG458771 HSC458771 IBY458771 ILU458771 IVQ458771 JFM458771 JPI458771 JZE458771 KJA458771 KSW458771 LCS458771 LMO458771 LWK458771 MGG458771 MQC458771 MZY458771 NJU458771 NTQ458771 ODM458771 ONI458771 OXE458771 PHA458771 PQW458771 QAS458771 QKO458771 QUK458771 REG458771 ROC458771 RXY458771 SHU458771 SRQ458771 TBM458771 TLI458771 TVE458771 UFA458771 UOW458771 UYS458771 VIO458771 VSK458771 WCG458771 WMC458771 WVY458771 Q524307 JM524307 TI524307 ADE524307 ANA524307 AWW524307 BGS524307 BQO524307 CAK524307 CKG524307 CUC524307 DDY524307 DNU524307 DXQ524307 EHM524307 ERI524307 FBE524307 FLA524307 FUW524307 GES524307 GOO524307 GYK524307 HIG524307 HSC524307 IBY524307 ILU524307 IVQ524307 JFM524307 JPI524307 JZE524307 KJA524307 KSW524307 LCS524307 LMO524307 LWK524307 MGG524307 MQC524307 MZY524307 NJU524307 NTQ524307 ODM524307 ONI524307 OXE524307 PHA524307 PQW524307 QAS524307 QKO524307 QUK524307 REG524307 ROC524307 RXY524307 SHU524307 SRQ524307 TBM524307 TLI524307 TVE524307 UFA524307 UOW524307 UYS524307 VIO524307 VSK524307 WCG524307 WMC524307 WVY524307 Q589843 JM589843 TI589843 ADE589843 ANA589843 AWW589843 BGS589843 BQO589843 CAK589843 CKG589843 CUC589843 DDY589843 DNU589843 DXQ589843 EHM589843 ERI589843 FBE589843 FLA589843 FUW589843 GES589843 GOO589843 GYK589843 HIG589843 HSC589843 IBY589843 ILU589843 IVQ589843 JFM589843 JPI589843 JZE589843 KJA589843 KSW589843 LCS589843 LMO589843 LWK589843 MGG589843 MQC589843 MZY589843 NJU589843 NTQ589843 ODM589843 ONI589843 OXE589843 PHA589843 PQW589843 QAS589843 QKO589843 QUK589843 REG589843 ROC589843 RXY589843 SHU589843 SRQ589843 TBM589843 TLI589843 TVE589843 UFA589843 UOW589843 UYS589843 VIO589843 VSK589843 WCG589843 WMC589843 WVY589843 Q655379 JM655379 TI655379 ADE655379 ANA655379 AWW655379 BGS655379 BQO655379 CAK655379 CKG655379 CUC655379 DDY655379 DNU655379 DXQ655379 EHM655379 ERI655379 FBE655379 FLA655379 FUW655379 GES655379 GOO655379 GYK655379 HIG655379 HSC655379 IBY655379 ILU655379 IVQ655379 JFM655379 JPI655379 JZE655379 KJA655379 KSW655379 LCS655379 LMO655379 LWK655379 MGG655379 MQC655379 MZY655379 NJU655379 NTQ655379 ODM655379 ONI655379 OXE655379 PHA655379 PQW655379 QAS655379 QKO655379 QUK655379 REG655379 ROC655379 RXY655379 SHU655379 SRQ655379 TBM655379 TLI655379 TVE655379 UFA655379 UOW655379 UYS655379 VIO655379 VSK655379 WCG655379 WMC655379 WVY655379 Q720915 JM720915 TI720915 ADE720915 ANA720915 AWW720915 BGS720915 BQO720915 CAK720915 CKG720915 CUC720915 DDY720915 DNU720915 DXQ720915 EHM720915 ERI720915 FBE720915 FLA720915 FUW720915 GES720915 GOO720915 GYK720915 HIG720915 HSC720915 IBY720915 ILU720915 IVQ720915 JFM720915 JPI720915 JZE720915 KJA720915 KSW720915 LCS720915 LMO720915 LWK720915 MGG720915 MQC720915 MZY720915 NJU720915 NTQ720915 ODM720915 ONI720915 OXE720915 PHA720915 PQW720915 QAS720915 QKO720915 QUK720915 REG720915 ROC720915 RXY720915 SHU720915 SRQ720915 TBM720915 TLI720915 TVE720915 UFA720915 UOW720915 UYS720915 VIO720915 VSK720915 WCG720915 WMC720915 WVY720915 Q786451 JM786451 TI786451 ADE786451 ANA786451 AWW786451 BGS786451 BQO786451 CAK786451 CKG786451 CUC786451 DDY786451 DNU786451 DXQ786451 EHM786451 ERI786451 FBE786451 FLA786451 FUW786451 GES786451 GOO786451 GYK786451 HIG786451 HSC786451 IBY786451 ILU786451 IVQ786451 JFM786451 JPI786451 JZE786451 KJA786451 KSW786451 LCS786451 LMO786451 LWK786451 MGG786451 MQC786451 MZY786451 NJU786451 NTQ786451 ODM786451 ONI786451 OXE786451 PHA786451 PQW786451 QAS786451 QKO786451 QUK786451 REG786451 ROC786451 RXY786451 SHU786451 SRQ786451 TBM786451 TLI786451 TVE786451 UFA786451 UOW786451 UYS786451 VIO786451 VSK786451 WCG786451 WMC786451 WVY786451 Q851987 JM851987 TI851987 ADE851987 ANA851987 AWW851987 BGS851987 BQO851987 CAK851987 CKG851987 CUC851987 DDY851987 DNU851987 DXQ851987 EHM851987 ERI851987 FBE851987 FLA851987 FUW851987 GES851987 GOO851987 GYK851987 HIG851987 HSC851987 IBY851987 ILU851987 IVQ851987 JFM851987 JPI851987 JZE851987 KJA851987 KSW851987 LCS851987 LMO851987 LWK851987 MGG851987 MQC851987 MZY851987 NJU851987 NTQ851987 ODM851987 ONI851987 OXE851987 PHA851987 PQW851987 QAS851987 QKO851987 QUK851987 REG851987 ROC851987 RXY851987 SHU851987 SRQ851987 TBM851987 TLI851987 TVE851987 UFA851987 UOW851987 UYS851987 VIO851987 VSK851987 WCG851987 WMC851987 WVY851987 Q917523 JM917523 TI917523 ADE917523 ANA917523 AWW917523 BGS917523 BQO917523 CAK917523 CKG917523 CUC917523 DDY917523 DNU917523 DXQ917523 EHM917523 ERI917523 FBE917523 FLA917523 FUW917523 GES917523 GOO917523 GYK917523 HIG917523 HSC917523 IBY917523 ILU917523 IVQ917523 JFM917523 JPI917523 JZE917523 KJA917523 KSW917523 LCS917523 LMO917523 LWK917523 MGG917523 MQC917523 MZY917523 NJU917523 NTQ917523 ODM917523 ONI917523 OXE917523 PHA917523 PQW917523 QAS917523 QKO917523 QUK917523 REG917523 ROC917523 RXY917523 SHU917523 SRQ917523 TBM917523 TLI917523 TVE917523 UFA917523 UOW917523 UYS917523 VIO917523 VSK917523 WCG917523 WMC917523 WVY917523 Q983059 JM983059 TI983059 ADE983059 ANA983059 AWW983059 BGS983059 BQO983059 CAK983059 CKG983059 CUC983059 DDY983059 DNU983059 DXQ983059 EHM983059 ERI983059 FBE983059 FLA983059 FUW983059 GES983059 GOO983059 GYK983059 HIG983059 HSC983059 IBY983059 ILU983059 IVQ983059 JFM983059 JPI983059 JZE983059 KJA983059 KSW983059 LCS983059 LMO983059 LWK983059 MGG983059 MQC983059 MZY983059 NJU983059 NTQ983059 ODM983059 ONI983059 OXE983059 PHA983059 PQW983059 QAS983059 QKO983059 QUK983059 REG983059 ROC983059 RXY983059 SHU983059 SRQ983059 TBM983059 TLI983059 TVE983059 UFA983059 UOW983059 UYS983059 VIO983059 VSK983059 WCG983059 WMC983059 WVY983059 F21:F27 JB21:JB27 SX21:SX27 ACT21:ACT27 AMP21:AMP27 AWL21:AWL27 BGH21:BGH27 BQD21:BQD27 BZZ21:BZZ27 CJV21:CJV27 CTR21:CTR27 DDN21:DDN27 DNJ21:DNJ27 DXF21:DXF27 EHB21:EHB27 EQX21:EQX27 FAT21:FAT27 FKP21:FKP27 FUL21:FUL27 GEH21:GEH27 GOD21:GOD27 GXZ21:GXZ27 HHV21:HHV27 HRR21:HRR27 IBN21:IBN27 ILJ21:ILJ27 IVF21:IVF27 JFB21:JFB27 JOX21:JOX27 JYT21:JYT27 KIP21:KIP27 KSL21:KSL27 LCH21:LCH27 LMD21:LMD27 LVZ21:LVZ27 MFV21:MFV27 MPR21:MPR27 MZN21:MZN27 NJJ21:NJJ27 NTF21:NTF27 ODB21:ODB27 OMX21:OMX27 OWT21:OWT27 PGP21:PGP27 PQL21:PQL27 QAH21:QAH27 QKD21:QKD27 QTZ21:QTZ27 RDV21:RDV27 RNR21:RNR27 RXN21:RXN27 SHJ21:SHJ27 SRF21:SRF27 TBB21:TBB27 TKX21:TKX27 TUT21:TUT27 UEP21:UEP27 UOL21:UOL27 UYH21:UYH27 VID21:VID27 VRZ21:VRZ27 WBV21:WBV27 WLR21:WLR27 WVN21:WVN27 F65557:F65563 JB65557:JB65563 SX65557:SX65563 ACT65557:ACT65563 AMP65557:AMP65563 AWL65557:AWL65563 BGH65557:BGH65563 BQD65557:BQD65563 BZZ65557:BZZ65563 CJV65557:CJV65563 CTR65557:CTR65563 DDN65557:DDN65563 DNJ65557:DNJ65563 DXF65557:DXF65563 EHB65557:EHB65563 EQX65557:EQX65563 FAT65557:FAT65563 FKP65557:FKP65563 FUL65557:FUL65563 GEH65557:GEH65563 GOD65557:GOD65563 GXZ65557:GXZ65563 HHV65557:HHV65563 HRR65557:HRR65563 IBN65557:IBN65563 ILJ65557:ILJ65563 IVF65557:IVF65563 JFB65557:JFB65563 JOX65557:JOX65563 JYT65557:JYT65563 KIP65557:KIP65563 KSL65557:KSL65563 LCH65557:LCH65563 LMD65557:LMD65563 LVZ65557:LVZ65563 MFV65557:MFV65563 MPR65557:MPR65563 MZN65557:MZN65563 NJJ65557:NJJ65563 NTF65557:NTF65563 ODB65557:ODB65563 OMX65557:OMX65563 OWT65557:OWT65563 PGP65557:PGP65563 PQL65557:PQL65563 QAH65557:QAH65563 QKD65557:QKD65563 QTZ65557:QTZ65563 RDV65557:RDV65563 RNR65557:RNR65563 RXN65557:RXN65563 SHJ65557:SHJ65563 SRF65557:SRF65563 TBB65557:TBB65563 TKX65557:TKX65563 TUT65557:TUT65563 UEP65557:UEP65563 UOL65557:UOL65563 UYH65557:UYH65563 VID65557:VID65563 VRZ65557:VRZ65563 WBV65557:WBV65563 WLR65557:WLR65563 WVN65557:WVN65563 F131093:F131099 JB131093:JB131099 SX131093:SX131099 ACT131093:ACT131099 AMP131093:AMP131099 AWL131093:AWL131099 BGH131093:BGH131099 BQD131093:BQD131099 BZZ131093:BZZ131099 CJV131093:CJV131099 CTR131093:CTR131099 DDN131093:DDN131099 DNJ131093:DNJ131099 DXF131093:DXF131099 EHB131093:EHB131099 EQX131093:EQX131099 FAT131093:FAT131099 FKP131093:FKP131099 FUL131093:FUL131099 GEH131093:GEH131099 GOD131093:GOD131099 GXZ131093:GXZ131099 HHV131093:HHV131099 HRR131093:HRR131099 IBN131093:IBN131099 ILJ131093:ILJ131099 IVF131093:IVF131099 JFB131093:JFB131099 JOX131093:JOX131099 JYT131093:JYT131099 KIP131093:KIP131099 KSL131093:KSL131099 LCH131093:LCH131099 LMD131093:LMD131099 LVZ131093:LVZ131099 MFV131093:MFV131099 MPR131093:MPR131099 MZN131093:MZN131099 NJJ131093:NJJ131099 NTF131093:NTF131099 ODB131093:ODB131099 OMX131093:OMX131099 OWT131093:OWT131099 PGP131093:PGP131099 PQL131093:PQL131099 QAH131093:QAH131099 QKD131093:QKD131099 QTZ131093:QTZ131099 RDV131093:RDV131099 RNR131093:RNR131099 RXN131093:RXN131099 SHJ131093:SHJ131099 SRF131093:SRF131099 TBB131093:TBB131099 TKX131093:TKX131099 TUT131093:TUT131099 UEP131093:UEP131099 UOL131093:UOL131099 UYH131093:UYH131099 VID131093:VID131099 VRZ131093:VRZ131099 WBV131093:WBV131099 WLR131093:WLR131099 WVN131093:WVN131099 F196629:F196635 JB196629:JB196635 SX196629:SX196635 ACT196629:ACT196635 AMP196629:AMP196635 AWL196629:AWL196635 BGH196629:BGH196635 BQD196629:BQD196635 BZZ196629:BZZ196635 CJV196629:CJV196635 CTR196629:CTR196635 DDN196629:DDN196635 DNJ196629:DNJ196635 DXF196629:DXF196635 EHB196629:EHB196635 EQX196629:EQX196635 FAT196629:FAT196635 FKP196629:FKP196635 FUL196629:FUL196635 GEH196629:GEH196635 GOD196629:GOD196635 GXZ196629:GXZ196635 HHV196629:HHV196635 HRR196629:HRR196635 IBN196629:IBN196635 ILJ196629:ILJ196635 IVF196629:IVF196635 JFB196629:JFB196635 JOX196629:JOX196635 JYT196629:JYT196635 KIP196629:KIP196635 KSL196629:KSL196635 LCH196629:LCH196635 LMD196629:LMD196635 LVZ196629:LVZ196635 MFV196629:MFV196635 MPR196629:MPR196635 MZN196629:MZN196635 NJJ196629:NJJ196635 NTF196629:NTF196635 ODB196629:ODB196635 OMX196629:OMX196635 OWT196629:OWT196635 PGP196629:PGP196635 PQL196629:PQL196635 QAH196629:QAH196635 QKD196629:QKD196635 QTZ196629:QTZ196635 RDV196629:RDV196635 RNR196629:RNR196635 RXN196629:RXN196635 SHJ196629:SHJ196635 SRF196629:SRF196635 TBB196629:TBB196635 TKX196629:TKX196635 TUT196629:TUT196635 UEP196629:UEP196635 UOL196629:UOL196635 UYH196629:UYH196635 VID196629:VID196635 VRZ196629:VRZ196635 WBV196629:WBV196635 WLR196629:WLR196635 WVN196629:WVN196635 F262165:F262171 JB262165:JB262171 SX262165:SX262171 ACT262165:ACT262171 AMP262165:AMP262171 AWL262165:AWL262171 BGH262165:BGH262171 BQD262165:BQD262171 BZZ262165:BZZ262171 CJV262165:CJV262171 CTR262165:CTR262171 DDN262165:DDN262171 DNJ262165:DNJ262171 DXF262165:DXF262171 EHB262165:EHB262171 EQX262165:EQX262171 FAT262165:FAT262171 FKP262165:FKP262171 FUL262165:FUL262171 GEH262165:GEH262171 GOD262165:GOD262171 GXZ262165:GXZ262171 HHV262165:HHV262171 HRR262165:HRR262171 IBN262165:IBN262171 ILJ262165:ILJ262171 IVF262165:IVF262171 JFB262165:JFB262171 JOX262165:JOX262171 JYT262165:JYT262171 KIP262165:KIP262171 KSL262165:KSL262171 LCH262165:LCH262171 LMD262165:LMD262171 LVZ262165:LVZ262171 MFV262165:MFV262171 MPR262165:MPR262171 MZN262165:MZN262171 NJJ262165:NJJ262171 NTF262165:NTF262171 ODB262165:ODB262171 OMX262165:OMX262171 OWT262165:OWT262171 PGP262165:PGP262171 PQL262165:PQL262171 QAH262165:QAH262171 QKD262165:QKD262171 QTZ262165:QTZ262171 RDV262165:RDV262171 RNR262165:RNR262171 RXN262165:RXN262171 SHJ262165:SHJ262171 SRF262165:SRF262171 TBB262165:TBB262171 TKX262165:TKX262171 TUT262165:TUT262171 UEP262165:UEP262171 UOL262165:UOL262171 UYH262165:UYH262171 VID262165:VID262171 VRZ262165:VRZ262171 WBV262165:WBV262171 WLR262165:WLR262171 WVN262165:WVN262171 F327701:F327707 JB327701:JB327707 SX327701:SX327707 ACT327701:ACT327707 AMP327701:AMP327707 AWL327701:AWL327707 BGH327701:BGH327707 BQD327701:BQD327707 BZZ327701:BZZ327707 CJV327701:CJV327707 CTR327701:CTR327707 DDN327701:DDN327707 DNJ327701:DNJ327707 DXF327701:DXF327707 EHB327701:EHB327707 EQX327701:EQX327707 FAT327701:FAT327707 FKP327701:FKP327707 FUL327701:FUL327707 GEH327701:GEH327707 GOD327701:GOD327707 GXZ327701:GXZ327707 HHV327701:HHV327707 HRR327701:HRR327707 IBN327701:IBN327707 ILJ327701:ILJ327707 IVF327701:IVF327707 JFB327701:JFB327707 JOX327701:JOX327707 JYT327701:JYT327707 KIP327701:KIP327707 KSL327701:KSL327707 LCH327701:LCH327707 LMD327701:LMD327707 LVZ327701:LVZ327707 MFV327701:MFV327707 MPR327701:MPR327707 MZN327701:MZN327707 NJJ327701:NJJ327707 NTF327701:NTF327707 ODB327701:ODB327707 OMX327701:OMX327707 OWT327701:OWT327707 PGP327701:PGP327707 PQL327701:PQL327707 QAH327701:QAH327707 QKD327701:QKD327707 QTZ327701:QTZ327707 RDV327701:RDV327707 RNR327701:RNR327707 RXN327701:RXN327707 SHJ327701:SHJ327707 SRF327701:SRF327707 TBB327701:TBB327707 TKX327701:TKX327707 TUT327701:TUT327707 UEP327701:UEP327707 UOL327701:UOL327707 UYH327701:UYH327707 VID327701:VID327707 VRZ327701:VRZ327707 WBV327701:WBV327707 WLR327701:WLR327707 WVN327701:WVN327707 F393237:F393243 JB393237:JB393243 SX393237:SX393243 ACT393237:ACT393243 AMP393237:AMP393243 AWL393237:AWL393243 BGH393237:BGH393243 BQD393237:BQD393243 BZZ393237:BZZ393243 CJV393237:CJV393243 CTR393237:CTR393243 DDN393237:DDN393243 DNJ393237:DNJ393243 DXF393237:DXF393243 EHB393237:EHB393243 EQX393237:EQX393243 FAT393237:FAT393243 FKP393237:FKP393243 FUL393237:FUL393243 GEH393237:GEH393243 GOD393237:GOD393243 GXZ393237:GXZ393243 HHV393237:HHV393243 HRR393237:HRR393243 IBN393237:IBN393243 ILJ393237:ILJ393243 IVF393237:IVF393243 JFB393237:JFB393243 JOX393237:JOX393243 JYT393237:JYT393243 KIP393237:KIP393243 KSL393237:KSL393243 LCH393237:LCH393243 LMD393237:LMD393243 LVZ393237:LVZ393243 MFV393237:MFV393243 MPR393237:MPR393243 MZN393237:MZN393243 NJJ393237:NJJ393243 NTF393237:NTF393243 ODB393237:ODB393243 OMX393237:OMX393243 OWT393237:OWT393243 PGP393237:PGP393243 PQL393237:PQL393243 QAH393237:QAH393243 QKD393237:QKD393243 QTZ393237:QTZ393243 RDV393237:RDV393243 RNR393237:RNR393243 RXN393237:RXN393243 SHJ393237:SHJ393243 SRF393237:SRF393243 TBB393237:TBB393243 TKX393237:TKX393243 TUT393237:TUT393243 UEP393237:UEP393243 UOL393237:UOL393243 UYH393237:UYH393243 VID393237:VID393243 VRZ393237:VRZ393243 WBV393237:WBV393243 WLR393237:WLR393243 WVN393237:WVN393243 F458773:F458779 JB458773:JB458779 SX458773:SX458779 ACT458773:ACT458779 AMP458773:AMP458779 AWL458773:AWL458779 BGH458773:BGH458779 BQD458773:BQD458779 BZZ458773:BZZ458779 CJV458773:CJV458779 CTR458773:CTR458779 DDN458773:DDN458779 DNJ458773:DNJ458779 DXF458773:DXF458779 EHB458773:EHB458779 EQX458773:EQX458779 FAT458773:FAT458779 FKP458773:FKP458779 FUL458773:FUL458779 GEH458773:GEH458779 GOD458773:GOD458779 GXZ458773:GXZ458779 HHV458773:HHV458779 HRR458773:HRR458779 IBN458773:IBN458779 ILJ458773:ILJ458779 IVF458773:IVF458779 JFB458773:JFB458779 JOX458773:JOX458779 JYT458773:JYT458779 KIP458773:KIP458779 KSL458773:KSL458779 LCH458773:LCH458779 LMD458773:LMD458779 LVZ458773:LVZ458779 MFV458773:MFV458779 MPR458773:MPR458779 MZN458773:MZN458779 NJJ458773:NJJ458779 NTF458773:NTF458779 ODB458773:ODB458779 OMX458773:OMX458779 OWT458773:OWT458779 PGP458773:PGP458779 PQL458773:PQL458779 QAH458773:QAH458779 QKD458773:QKD458779 QTZ458773:QTZ458779 RDV458773:RDV458779 RNR458773:RNR458779 RXN458773:RXN458779 SHJ458773:SHJ458779 SRF458773:SRF458779 TBB458773:TBB458779 TKX458773:TKX458779 TUT458773:TUT458779 UEP458773:UEP458779 UOL458773:UOL458779 UYH458773:UYH458779 VID458773:VID458779 VRZ458773:VRZ458779 WBV458773:WBV458779 WLR458773:WLR458779 WVN458773:WVN458779 F524309:F524315 JB524309:JB524315 SX524309:SX524315 ACT524309:ACT524315 AMP524309:AMP524315 AWL524309:AWL524315 BGH524309:BGH524315 BQD524309:BQD524315 BZZ524309:BZZ524315 CJV524309:CJV524315 CTR524309:CTR524315 DDN524309:DDN524315 DNJ524309:DNJ524315 DXF524309:DXF524315 EHB524309:EHB524315 EQX524309:EQX524315 FAT524309:FAT524315 FKP524309:FKP524315 FUL524309:FUL524315 GEH524309:GEH524315 GOD524309:GOD524315 GXZ524309:GXZ524315 HHV524309:HHV524315 HRR524309:HRR524315 IBN524309:IBN524315 ILJ524309:ILJ524315 IVF524309:IVF524315 JFB524309:JFB524315 JOX524309:JOX524315 JYT524309:JYT524315 KIP524309:KIP524315 KSL524309:KSL524315 LCH524309:LCH524315 LMD524309:LMD524315 LVZ524309:LVZ524315 MFV524309:MFV524315 MPR524309:MPR524315 MZN524309:MZN524315 NJJ524309:NJJ524315 NTF524309:NTF524315 ODB524309:ODB524315 OMX524309:OMX524315 OWT524309:OWT524315 PGP524309:PGP524315 PQL524309:PQL524315 QAH524309:QAH524315 QKD524309:QKD524315 QTZ524309:QTZ524315 RDV524309:RDV524315 RNR524309:RNR524315 RXN524309:RXN524315 SHJ524309:SHJ524315 SRF524309:SRF524315 TBB524309:TBB524315 TKX524309:TKX524315 TUT524309:TUT524315 UEP524309:UEP524315 UOL524309:UOL524315 UYH524309:UYH524315 VID524309:VID524315 VRZ524309:VRZ524315 WBV524309:WBV524315 WLR524309:WLR524315 WVN524309:WVN524315 F589845:F589851 JB589845:JB589851 SX589845:SX589851 ACT589845:ACT589851 AMP589845:AMP589851 AWL589845:AWL589851 BGH589845:BGH589851 BQD589845:BQD589851 BZZ589845:BZZ589851 CJV589845:CJV589851 CTR589845:CTR589851 DDN589845:DDN589851 DNJ589845:DNJ589851 DXF589845:DXF589851 EHB589845:EHB589851 EQX589845:EQX589851 FAT589845:FAT589851 FKP589845:FKP589851 FUL589845:FUL589851 GEH589845:GEH589851 GOD589845:GOD589851 GXZ589845:GXZ589851 HHV589845:HHV589851 HRR589845:HRR589851 IBN589845:IBN589851 ILJ589845:ILJ589851 IVF589845:IVF589851 JFB589845:JFB589851 JOX589845:JOX589851 JYT589845:JYT589851 KIP589845:KIP589851 KSL589845:KSL589851 LCH589845:LCH589851 LMD589845:LMD589851 LVZ589845:LVZ589851 MFV589845:MFV589851 MPR589845:MPR589851 MZN589845:MZN589851 NJJ589845:NJJ589851 NTF589845:NTF589851 ODB589845:ODB589851 OMX589845:OMX589851 OWT589845:OWT589851 PGP589845:PGP589851 PQL589845:PQL589851 QAH589845:QAH589851 QKD589845:QKD589851 QTZ589845:QTZ589851 RDV589845:RDV589851 RNR589845:RNR589851 RXN589845:RXN589851 SHJ589845:SHJ589851 SRF589845:SRF589851 TBB589845:TBB589851 TKX589845:TKX589851 TUT589845:TUT589851 UEP589845:UEP589851 UOL589845:UOL589851 UYH589845:UYH589851 VID589845:VID589851 VRZ589845:VRZ589851 WBV589845:WBV589851 WLR589845:WLR589851 WVN589845:WVN589851 F655381:F655387 JB655381:JB655387 SX655381:SX655387 ACT655381:ACT655387 AMP655381:AMP655387 AWL655381:AWL655387 BGH655381:BGH655387 BQD655381:BQD655387 BZZ655381:BZZ655387 CJV655381:CJV655387 CTR655381:CTR655387 DDN655381:DDN655387 DNJ655381:DNJ655387 DXF655381:DXF655387 EHB655381:EHB655387 EQX655381:EQX655387 FAT655381:FAT655387 FKP655381:FKP655387 FUL655381:FUL655387 GEH655381:GEH655387 GOD655381:GOD655387 GXZ655381:GXZ655387 HHV655381:HHV655387 HRR655381:HRR655387 IBN655381:IBN655387 ILJ655381:ILJ655387 IVF655381:IVF655387 JFB655381:JFB655387 JOX655381:JOX655387 JYT655381:JYT655387 KIP655381:KIP655387 KSL655381:KSL655387 LCH655381:LCH655387 LMD655381:LMD655387 LVZ655381:LVZ655387 MFV655381:MFV655387 MPR655381:MPR655387 MZN655381:MZN655387 NJJ655381:NJJ655387 NTF655381:NTF655387 ODB655381:ODB655387 OMX655381:OMX655387 OWT655381:OWT655387 PGP655381:PGP655387 PQL655381:PQL655387 QAH655381:QAH655387 QKD655381:QKD655387 QTZ655381:QTZ655387 RDV655381:RDV655387 RNR655381:RNR655387 RXN655381:RXN655387 SHJ655381:SHJ655387 SRF655381:SRF655387 TBB655381:TBB655387 TKX655381:TKX655387 TUT655381:TUT655387 UEP655381:UEP655387 UOL655381:UOL655387 UYH655381:UYH655387 VID655381:VID655387 VRZ655381:VRZ655387 WBV655381:WBV655387 WLR655381:WLR655387 WVN655381:WVN655387 F720917:F720923 JB720917:JB720923 SX720917:SX720923 ACT720917:ACT720923 AMP720917:AMP720923 AWL720917:AWL720923 BGH720917:BGH720923 BQD720917:BQD720923 BZZ720917:BZZ720923 CJV720917:CJV720923 CTR720917:CTR720923 DDN720917:DDN720923 DNJ720917:DNJ720923 DXF720917:DXF720923 EHB720917:EHB720923 EQX720917:EQX720923 FAT720917:FAT720923 FKP720917:FKP720923 FUL720917:FUL720923 GEH720917:GEH720923 GOD720917:GOD720923 GXZ720917:GXZ720923 HHV720917:HHV720923 HRR720917:HRR720923 IBN720917:IBN720923 ILJ720917:ILJ720923 IVF720917:IVF720923 JFB720917:JFB720923 JOX720917:JOX720923 JYT720917:JYT720923 KIP720917:KIP720923 KSL720917:KSL720923 LCH720917:LCH720923 LMD720917:LMD720923 LVZ720917:LVZ720923 MFV720917:MFV720923 MPR720917:MPR720923 MZN720917:MZN720923 NJJ720917:NJJ720923 NTF720917:NTF720923 ODB720917:ODB720923 OMX720917:OMX720923 OWT720917:OWT720923 PGP720917:PGP720923 PQL720917:PQL720923 QAH720917:QAH720923 QKD720917:QKD720923 QTZ720917:QTZ720923 RDV720917:RDV720923 RNR720917:RNR720923 RXN720917:RXN720923 SHJ720917:SHJ720923 SRF720917:SRF720923 TBB720917:TBB720923 TKX720917:TKX720923 TUT720917:TUT720923 UEP720917:UEP720923 UOL720917:UOL720923 UYH720917:UYH720923 VID720917:VID720923 VRZ720917:VRZ720923 WBV720917:WBV720923 WLR720917:WLR720923 WVN720917:WVN720923 F786453:F786459 JB786453:JB786459 SX786453:SX786459 ACT786453:ACT786459 AMP786453:AMP786459 AWL786453:AWL786459 BGH786453:BGH786459 BQD786453:BQD786459 BZZ786453:BZZ786459 CJV786453:CJV786459 CTR786453:CTR786459 DDN786453:DDN786459 DNJ786453:DNJ786459 DXF786453:DXF786459 EHB786453:EHB786459 EQX786453:EQX786459 FAT786453:FAT786459 FKP786453:FKP786459 FUL786453:FUL786459 GEH786453:GEH786459 GOD786453:GOD786459 GXZ786453:GXZ786459 HHV786453:HHV786459 HRR786453:HRR786459 IBN786453:IBN786459 ILJ786453:ILJ786459 IVF786453:IVF786459 JFB786453:JFB786459 JOX786453:JOX786459 JYT786453:JYT786459 KIP786453:KIP786459 KSL786453:KSL786459 LCH786453:LCH786459 LMD786453:LMD786459 LVZ786453:LVZ786459 MFV786453:MFV786459 MPR786453:MPR786459 MZN786453:MZN786459 NJJ786453:NJJ786459 NTF786453:NTF786459 ODB786453:ODB786459 OMX786453:OMX786459 OWT786453:OWT786459 PGP786453:PGP786459 PQL786453:PQL786459 QAH786453:QAH786459 QKD786453:QKD786459 QTZ786453:QTZ786459 RDV786453:RDV786459 RNR786453:RNR786459 RXN786453:RXN786459 SHJ786453:SHJ786459 SRF786453:SRF786459 TBB786453:TBB786459 TKX786453:TKX786459 TUT786453:TUT786459 UEP786453:UEP786459 UOL786453:UOL786459 UYH786453:UYH786459 VID786453:VID786459 VRZ786453:VRZ786459 WBV786453:WBV786459 WLR786453:WLR786459 WVN786453:WVN786459 F851989:F851995 JB851989:JB851995 SX851989:SX851995 ACT851989:ACT851995 AMP851989:AMP851995 AWL851989:AWL851995 BGH851989:BGH851995 BQD851989:BQD851995 BZZ851989:BZZ851995 CJV851989:CJV851995 CTR851989:CTR851995 DDN851989:DDN851995 DNJ851989:DNJ851995 DXF851989:DXF851995 EHB851989:EHB851995 EQX851989:EQX851995 FAT851989:FAT851995 FKP851989:FKP851995 FUL851989:FUL851995 GEH851989:GEH851995 GOD851989:GOD851995 GXZ851989:GXZ851995 HHV851989:HHV851995 HRR851989:HRR851995 IBN851989:IBN851995 ILJ851989:ILJ851995 IVF851989:IVF851995 JFB851989:JFB851995 JOX851989:JOX851995 JYT851989:JYT851995 KIP851989:KIP851995 KSL851989:KSL851995 LCH851989:LCH851995 LMD851989:LMD851995 LVZ851989:LVZ851995 MFV851989:MFV851995 MPR851989:MPR851995 MZN851989:MZN851995 NJJ851989:NJJ851995 NTF851989:NTF851995 ODB851989:ODB851995 OMX851989:OMX851995 OWT851989:OWT851995 PGP851989:PGP851995 PQL851989:PQL851995 QAH851989:QAH851995 QKD851989:QKD851995 QTZ851989:QTZ851995 RDV851989:RDV851995 RNR851989:RNR851995 RXN851989:RXN851995 SHJ851989:SHJ851995 SRF851989:SRF851995 TBB851989:TBB851995 TKX851989:TKX851995 TUT851989:TUT851995 UEP851989:UEP851995 UOL851989:UOL851995 UYH851989:UYH851995 VID851989:VID851995 VRZ851989:VRZ851995 WBV851989:WBV851995 WLR851989:WLR851995 WVN851989:WVN851995 F917525:F917531 JB917525:JB917531 SX917525:SX917531 ACT917525:ACT917531 AMP917525:AMP917531 AWL917525:AWL917531 BGH917525:BGH917531 BQD917525:BQD917531 BZZ917525:BZZ917531 CJV917525:CJV917531 CTR917525:CTR917531 DDN917525:DDN917531 DNJ917525:DNJ917531 DXF917525:DXF917531 EHB917525:EHB917531 EQX917525:EQX917531 FAT917525:FAT917531 FKP917525:FKP917531 FUL917525:FUL917531 GEH917525:GEH917531 GOD917525:GOD917531 GXZ917525:GXZ917531 HHV917525:HHV917531 HRR917525:HRR917531 IBN917525:IBN917531 ILJ917525:ILJ917531 IVF917525:IVF917531 JFB917525:JFB917531 JOX917525:JOX917531 JYT917525:JYT917531 KIP917525:KIP917531 KSL917525:KSL917531 LCH917525:LCH917531 LMD917525:LMD917531 LVZ917525:LVZ917531 MFV917525:MFV917531 MPR917525:MPR917531 MZN917525:MZN917531 NJJ917525:NJJ917531 NTF917525:NTF917531 ODB917525:ODB917531 OMX917525:OMX917531 OWT917525:OWT917531 PGP917525:PGP917531 PQL917525:PQL917531 QAH917525:QAH917531 QKD917525:QKD917531 QTZ917525:QTZ917531 RDV917525:RDV917531 RNR917525:RNR917531 RXN917525:RXN917531 SHJ917525:SHJ917531 SRF917525:SRF917531 TBB917525:TBB917531 TKX917525:TKX917531 TUT917525:TUT917531 UEP917525:UEP917531 UOL917525:UOL917531 UYH917525:UYH917531 VID917525:VID917531 VRZ917525:VRZ917531 WBV917525:WBV917531 WLR917525:WLR917531 WVN917525:WVN917531 F983061:F983067 JB983061:JB983067 SX983061:SX983067 ACT983061:ACT983067 AMP983061:AMP983067 AWL983061:AWL983067 BGH983061:BGH983067 BQD983061:BQD983067 BZZ983061:BZZ983067 CJV983061:CJV983067 CTR983061:CTR983067 DDN983061:DDN983067 DNJ983061:DNJ983067 DXF983061:DXF983067 EHB983061:EHB983067 EQX983061:EQX983067 FAT983061:FAT983067 FKP983061:FKP983067 FUL983061:FUL983067 GEH983061:GEH983067 GOD983061:GOD983067 GXZ983061:GXZ983067 HHV983061:HHV983067 HRR983061:HRR983067 IBN983061:IBN983067 ILJ983061:ILJ983067 IVF983061:IVF983067 JFB983061:JFB983067 JOX983061:JOX983067 JYT983061:JYT983067 KIP983061:KIP983067 KSL983061:KSL983067 LCH983061:LCH983067 LMD983061:LMD983067 LVZ983061:LVZ983067 MFV983061:MFV983067 MPR983061:MPR983067 MZN983061:MZN983067 NJJ983061:NJJ983067 NTF983061:NTF983067 ODB983061:ODB983067 OMX983061:OMX983067 OWT983061:OWT983067 PGP983061:PGP983067 PQL983061:PQL983067 QAH983061:QAH983067 QKD983061:QKD983067 QTZ983061:QTZ983067 RDV983061:RDV983067 RNR983061:RNR983067 RXN983061:RXN983067 SHJ983061:SHJ983067 SRF983061:SRF983067 TBB983061:TBB983067 TKX983061:TKX983067 TUT983061:TUT983067 UEP983061:UEP983067 UOL983061:UOL983067 UYH983061:UYH983067 VID983061:VID983067 VRZ983061:VRZ983067 WBV983061:WBV983067 WLR983061:WLR983067 WVN983061:WVN983067 F29:F35 JB29:JB35 SX29:SX35 ACT29:ACT35 AMP29:AMP35 AWL29:AWL35 BGH29:BGH35 BQD29:BQD35 BZZ29:BZZ35 CJV29:CJV35 CTR29:CTR35 DDN29:DDN35 DNJ29:DNJ35 DXF29:DXF35 EHB29:EHB35 EQX29:EQX35 FAT29:FAT35 FKP29:FKP35 FUL29:FUL35 GEH29:GEH35 GOD29:GOD35 GXZ29:GXZ35 HHV29:HHV35 HRR29:HRR35 IBN29:IBN35 ILJ29:ILJ35 IVF29:IVF35 JFB29:JFB35 JOX29:JOX35 JYT29:JYT35 KIP29:KIP35 KSL29:KSL35 LCH29:LCH35 LMD29:LMD35 LVZ29:LVZ35 MFV29:MFV35 MPR29:MPR35 MZN29:MZN35 NJJ29:NJJ35 NTF29:NTF35 ODB29:ODB35 OMX29:OMX35 OWT29:OWT35 PGP29:PGP35 PQL29:PQL35 QAH29:QAH35 QKD29:QKD35 QTZ29:QTZ35 RDV29:RDV35 RNR29:RNR35 RXN29:RXN35 SHJ29:SHJ35 SRF29:SRF35 TBB29:TBB35 TKX29:TKX35 TUT29:TUT35 UEP29:UEP35 UOL29:UOL35 UYH29:UYH35 VID29:VID35 VRZ29:VRZ35 WBV29:WBV35 WLR29:WLR35 WVN29:WVN35 F65565:F65571 JB65565:JB65571 SX65565:SX65571 ACT65565:ACT65571 AMP65565:AMP65571 AWL65565:AWL65571 BGH65565:BGH65571 BQD65565:BQD65571 BZZ65565:BZZ65571 CJV65565:CJV65571 CTR65565:CTR65571 DDN65565:DDN65571 DNJ65565:DNJ65571 DXF65565:DXF65571 EHB65565:EHB65571 EQX65565:EQX65571 FAT65565:FAT65571 FKP65565:FKP65571 FUL65565:FUL65571 GEH65565:GEH65571 GOD65565:GOD65571 GXZ65565:GXZ65571 HHV65565:HHV65571 HRR65565:HRR65571 IBN65565:IBN65571 ILJ65565:ILJ65571 IVF65565:IVF65571 JFB65565:JFB65571 JOX65565:JOX65571 JYT65565:JYT65571 KIP65565:KIP65571 KSL65565:KSL65571 LCH65565:LCH65571 LMD65565:LMD65571 LVZ65565:LVZ65571 MFV65565:MFV65571 MPR65565:MPR65571 MZN65565:MZN65571 NJJ65565:NJJ65571 NTF65565:NTF65571 ODB65565:ODB65571 OMX65565:OMX65571 OWT65565:OWT65571 PGP65565:PGP65571 PQL65565:PQL65571 QAH65565:QAH65571 QKD65565:QKD65571 QTZ65565:QTZ65571 RDV65565:RDV65571 RNR65565:RNR65571 RXN65565:RXN65571 SHJ65565:SHJ65571 SRF65565:SRF65571 TBB65565:TBB65571 TKX65565:TKX65571 TUT65565:TUT65571 UEP65565:UEP65571 UOL65565:UOL65571 UYH65565:UYH65571 VID65565:VID65571 VRZ65565:VRZ65571 WBV65565:WBV65571 WLR65565:WLR65571 WVN65565:WVN65571 F131101:F131107 JB131101:JB131107 SX131101:SX131107 ACT131101:ACT131107 AMP131101:AMP131107 AWL131101:AWL131107 BGH131101:BGH131107 BQD131101:BQD131107 BZZ131101:BZZ131107 CJV131101:CJV131107 CTR131101:CTR131107 DDN131101:DDN131107 DNJ131101:DNJ131107 DXF131101:DXF131107 EHB131101:EHB131107 EQX131101:EQX131107 FAT131101:FAT131107 FKP131101:FKP131107 FUL131101:FUL131107 GEH131101:GEH131107 GOD131101:GOD131107 GXZ131101:GXZ131107 HHV131101:HHV131107 HRR131101:HRR131107 IBN131101:IBN131107 ILJ131101:ILJ131107 IVF131101:IVF131107 JFB131101:JFB131107 JOX131101:JOX131107 JYT131101:JYT131107 KIP131101:KIP131107 KSL131101:KSL131107 LCH131101:LCH131107 LMD131101:LMD131107 LVZ131101:LVZ131107 MFV131101:MFV131107 MPR131101:MPR131107 MZN131101:MZN131107 NJJ131101:NJJ131107 NTF131101:NTF131107 ODB131101:ODB131107 OMX131101:OMX131107 OWT131101:OWT131107 PGP131101:PGP131107 PQL131101:PQL131107 QAH131101:QAH131107 QKD131101:QKD131107 QTZ131101:QTZ131107 RDV131101:RDV131107 RNR131101:RNR131107 RXN131101:RXN131107 SHJ131101:SHJ131107 SRF131101:SRF131107 TBB131101:TBB131107 TKX131101:TKX131107 TUT131101:TUT131107 UEP131101:UEP131107 UOL131101:UOL131107 UYH131101:UYH131107 VID131101:VID131107 VRZ131101:VRZ131107 WBV131101:WBV131107 WLR131101:WLR131107 WVN131101:WVN131107 F196637:F196643 JB196637:JB196643 SX196637:SX196643 ACT196637:ACT196643 AMP196637:AMP196643 AWL196637:AWL196643 BGH196637:BGH196643 BQD196637:BQD196643 BZZ196637:BZZ196643 CJV196637:CJV196643 CTR196637:CTR196643 DDN196637:DDN196643 DNJ196637:DNJ196643 DXF196637:DXF196643 EHB196637:EHB196643 EQX196637:EQX196643 FAT196637:FAT196643 FKP196637:FKP196643 FUL196637:FUL196643 GEH196637:GEH196643 GOD196637:GOD196643 GXZ196637:GXZ196643 HHV196637:HHV196643 HRR196637:HRR196643 IBN196637:IBN196643 ILJ196637:ILJ196643 IVF196637:IVF196643 JFB196637:JFB196643 JOX196637:JOX196643 JYT196637:JYT196643 KIP196637:KIP196643 KSL196637:KSL196643 LCH196637:LCH196643 LMD196637:LMD196643 LVZ196637:LVZ196643 MFV196637:MFV196643 MPR196637:MPR196643 MZN196637:MZN196643 NJJ196637:NJJ196643 NTF196637:NTF196643 ODB196637:ODB196643 OMX196637:OMX196643 OWT196637:OWT196643 PGP196637:PGP196643 PQL196637:PQL196643 QAH196637:QAH196643 QKD196637:QKD196643 QTZ196637:QTZ196643 RDV196637:RDV196643 RNR196637:RNR196643 RXN196637:RXN196643 SHJ196637:SHJ196643 SRF196637:SRF196643 TBB196637:TBB196643 TKX196637:TKX196643 TUT196637:TUT196643 UEP196637:UEP196643 UOL196637:UOL196643 UYH196637:UYH196643 VID196637:VID196643 VRZ196637:VRZ196643 WBV196637:WBV196643 WLR196637:WLR196643 WVN196637:WVN196643 F262173:F262179 JB262173:JB262179 SX262173:SX262179 ACT262173:ACT262179 AMP262173:AMP262179 AWL262173:AWL262179 BGH262173:BGH262179 BQD262173:BQD262179 BZZ262173:BZZ262179 CJV262173:CJV262179 CTR262173:CTR262179 DDN262173:DDN262179 DNJ262173:DNJ262179 DXF262173:DXF262179 EHB262173:EHB262179 EQX262173:EQX262179 FAT262173:FAT262179 FKP262173:FKP262179 FUL262173:FUL262179 GEH262173:GEH262179 GOD262173:GOD262179 GXZ262173:GXZ262179 HHV262173:HHV262179 HRR262173:HRR262179 IBN262173:IBN262179 ILJ262173:ILJ262179 IVF262173:IVF262179 JFB262173:JFB262179 JOX262173:JOX262179 JYT262173:JYT262179 KIP262173:KIP262179 KSL262173:KSL262179 LCH262173:LCH262179 LMD262173:LMD262179 LVZ262173:LVZ262179 MFV262173:MFV262179 MPR262173:MPR262179 MZN262173:MZN262179 NJJ262173:NJJ262179 NTF262173:NTF262179 ODB262173:ODB262179 OMX262173:OMX262179 OWT262173:OWT262179 PGP262173:PGP262179 PQL262173:PQL262179 QAH262173:QAH262179 QKD262173:QKD262179 QTZ262173:QTZ262179 RDV262173:RDV262179 RNR262173:RNR262179 RXN262173:RXN262179 SHJ262173:SHJ262179 SRF262173:SRF262179 TBB262173:TBB262179 TKX262173:TKX262179 TUT262173:TUT262179 UEP262173:UEP262179 UOL262173:UOL262179 UYH262173:UYH262179 VID262173:VID262179 VRZ262173:VRZ262179 WBV262173:WBV262179 WLR262173:WLR262179 WVN262173:WVN262179 F327709:F327715 JB327709:JB327715 SX327709:SX327715 ACT327709:ACT327715 AMP327709:AMP327715 AWL327709:AWL327715 BGH327709:BGH327715 BQD327709:BQD327715 BZZ327709:BZZ327715 CJV327709:CJV327715 CTR327709:CTR327715 DDN327709:DDN327715 DNJ327709:DNJ327715 DXF327709:DXF327715 EHB327709:EHB327715 EQX327709:EQX327715 FAT327709:FAT327715 FKP327709:FKP327715 FUL327709:FUL327715 GEH327709:GEH327715 GOD327709:GOD327715 GXZ327709:GXZ327715 HHV327709:HHV327715 HRR327709:HRR327715 IBN327709:IBN327715 ILJ327709:ILJ327715 IVF327709:IVF327715 JFB327709:JFB327715 JOX327709:JOX327715 JYT327709:JYT327715 KIP327709:KIP327715 KSL327709:KSL327715 LCH327709:LCH327715 LMD327709:LMD327715 LVZ327709:LVZ327715 MFV327709:MFV327715 MPR327709:MPR327715 MZN327709:MZN327715 NJJ327709:NJJ327715 NTF327709:NTF327715 ODB327709:ODB327715 OMX327709:OMX327715 OWT327709:OWT327715 PGP327709:PGP327715 PQL327709:PQL327715 QAH327709:QAH327715 QKD327709:QKD327715 QTZ327709:QTZ327715 RDV327709:RDV327715 RNR327709:RNR327715 RXN327709:RXN327715 SHJ327709:SHJ327715 SRF327709:SRF327715 TBB327709:TBB327715 TKX327709:TKX327715 TUT327709:TUT327715 UEP327709:UEP327715 UOL327709:UOL327715 UYH327709:UYH327715 VID327709:VID327715 VRZ327709:VRZ327715 WBV327709:WBV327715 WLR327709:WLR327715 WVN327709:WVN327715 F393245:F393251 JB393245:JB393251 SX393245:SX393251 ACT393245:ACT393251 AMP393245:AMP393251 AWL393245:AWL393251 BGH393245:BGH393251 BQD393245:BQD393251 BZZ393245:BZZ393251 CJV393245:CJV393251 CTR393245:CTR393251 DDN393245:DDN393251 DNJ393245:DNJ393251 DXF393245:DXF393251 EHB393245:EHB393251 EQX393245:EQX393251 FAT393245:FAT393251 FKP393245:FKP393251 FUL393245:FUL393251 GEH393245:GEH393251 GOD393245:GOD393251 GXZ393245:GXZ393251 HHV393245:HHV393251 HRR393245:HRR393251 IBN393245:IBN393251 ILJ393245:ILJ393251 IVF393245:IVF393251 JFB393245:JFB393251 JOX393245:JOX393251 JYT393245:JYT393251 KIP393245:KIP393251 KSL393245:KSL393251 LCH393245:LCH393251 LMD393245:LMD393251 LVZ393245:LVZ393251 MFV393245:MFV393251 MPR393245:MPR393251 MZN393245:MZN393251 NJJ393245:NJJ393251 NTF393245:NTF393251 ODB393245:ODB393251 OMX393245:OMX393251 OWT393245:OWT393251 PGP393245:PGP393251 PQL393245:PQL393251 QAH393245:QAH393251 QKD393245:QKD393251 QTZ393245:QTZ393251 RDV393245:RDV393251 RNR393245:RNR393251 RXN393245:RXN393251 SHJ393245:SHJ393251 SRF393245:SRF393251 TBB393245:TBB393251 TKX393245:TKX393251 TUT393245:TUT393251 UEP393245:UEP393251 UOL393245:UOL393251 UYH393245:UYH393251 VID393245:VID393251 VRZ393245:VRZ393251 WBV393245:WBV393251 WLR393245:WLR393251 WVN393245:WVN393251 F458781:F458787 JB458781:JB458787 SX458781:SX458787 ACT458781:ACT458787 AMP458781:AMP458787 AWL458781:AWL458787 BGH458781:BGH458787 BQD458781:BQD458787 BZZ458781:BZZ458787 CJV458781:CJV458787 CTR458781:CTR458787 DDN458781:DDN458787 DNJ458781:DNJ458787 DXF458781:DXF458787 EHB458781:EHB458787 EQX458781:EQX458787 FAT458781:FAT458787 FKP458781:FKP458787 FUL458781:FUL458787 GEH458781:GEH458787 GOD458781:GOD458787 GXZ458781:GXZ458787 HHV458781:HHV458787 HRR458781:HRR458787 IBN458781:IBN458787 ILJ458781:ILJ458787 IVF458781:IVF458787 JFB458781:JFB458787 JOX458781:JOX458787 JYT458781:JYT458787 KIP458781:KIP458787 KSL458781:KSL458787 LCH458781:LCH458787 LMD458781:LMD458787 LVZ458781:LVZ458787 MFV458781:MFV458787 MPR458781:MPR458787 MZN458781:MZN458787 NJJ458781:NJJ458787 NTF458781:NTF458787 ODB458781:ODB458787 OMX458781:OMX458787 OWT458781:OWT458787 PGP458781:PGP458787 PQL458781:PQL458787 QAH458781:QAH458787 QKD458781:QKD458787 QTZ458781:QTZ458787 RDV458781:RDV458787 RNR458781:RNR458787 RXN458781:RXN458787 SHJ458781:SHJ458787 SRF458781:SRF458787 TBB458781:TBB458787 TKX458781:TKX458787 TUT458781:TUT458787 UEP458781:UEP458787 UOL458781:UOL458787 UYH458781:UYH458787 VID458781:VID458787 VRZ458781:VRZ458787 WBV458781:WBV458787 WLR458781:WLR458787 WVN458781:WVN458787 F524317:F524323 JB524317:JB524323 SX524317:SX524323 ACT524317:ACT524323 AMP524317:AMP524323 AWL524317:AWL524323 BGH524317:BGH524323 BQD524317:BQD524323 BZZ524317:BZZ524323 CJV524317:CJV524323 CTR524317:CTR524323 DDN524317:DDN524323 DNJ524317:DNJ524323 DXF524317:DXF524323 EHB524317:EHB524323 EQX524317:EQX524323 FAT524317:FAT524323 FKP524317:FKP524323 FUL524317:FUL524323 GEH524317:GEH524323 GOD524317:GOD524323 GXZ524317:GXZ524323 HHV524317:HHV524323 HRR524317:HRR524323 IBN524317:IBN524323 ILJ524317:ILJ524323 IVF524317:IVF524323 JFB524317:JFB524323 JOX524317:JOX524323 JYT524317:JYT524323 KIP524317:KIP524323 KSL524317:KSL524323 LCH524317:LCH524323 LMD524317:LMD524323 LVZ524317:LVZ524323 MFV524317:MFV524323 MPR524317:MPR524323 MZN524317:MZN524323 NJJ524317:NJJ524323 NTF524317:NTF524323 ODB524317:ODB524323 OMX524317:OMX524323 OWT524317:OWT524323 PGP524317:PGP524323 PQL524317:PQL524323 QAH524317:QAH524323 QKD524317:QKD524323 QTZ524317:QTZ524323 RDV524317:RDV524323 RNR524317:RNR524323 RXN524317:RXN524323 SHJ524317:SHJ524323 SRF524317:SRF524323 TBB524317:TBB524323 TKX524317:TKX524323 TUT524317:TUT524323 UEP524317:UEP524323 UOL524317:UOL524323 UYH524317:UYH524323 VID524317:VID524323 VRZ524317:VRZ524323 WBV524317:WBV524323 WLR524317:WLR524323 WVN524317:WVN524323 F589853:F589859 JB589853:JB589859 SX589853:SX589859 ACT589853:ACT589859 AMP589853:AMP589859 AWL589853:AWL589859 BGH589853:BGH589859 BQD589853:BQD589859 BZZ589853:BZZ589859 CJV589853:CJV589859 CTR589853:CTR589859 DDN589853:DDN589859 DNJ589853:DNJ589859 DXF589853:DXF589859 EHB589853:EHB589859 EQX589853:EQX589859 FAT589853:FAT589859 FKP589853:FKP589859 FUL589853:FUL589859 GEH589853:GEH589859 GOD589853:GOD589859 GXZ589853:GXZ589859 HHV589853:HHV589859 HRR589853:HRR589859 IBN589853:IBN589859 ILJ589853:ILJ589859 IVF589853:IVF589859 JFB589853:JFB589859 JOX589853:JOX589859 JYT589853:JYT589859 KIP589853:KIP589859 KSL589853:KSL589859 LCH589853:LCH589859 LMD589853:LMD589859 LVZ589853:LVZ589859 MFV589853:MFV589859 MPR589853:MPR589859 MZN589853:MZN589859 NJJ589853:NJJ589859 NTF589853:NTF589859 ODB589853:ODB589859 OMX589853:OMX589859 OWT589853:OWT589859 PGP589853:PGP589859 PQL589853:PQL589859 QAH589853:QAH589859 QKD589853:QKD589859 QTZ589853:QTZ589859 RDV589853:RDV589859 RNR589853:RNR589859 RXN589853:RXN589859 SHJ589853:SHJ589859 SRF589853:SRF589859 TBB589853:TBB589859 TKX589853:TKX589859 TUT589853:TUT589859 UEP589853:UEP589859 UOL589853:UOL589859 UYH589853:UYH589859 VID589853:VID589859 VRZ589853:VRZ589859 WBV589853:WBV589859 WLR589853:WLR589859 WVN589853:WVN589859 F655389:F655395 JB655389:JB655395 SX655389:SX655395 ACT655389:ACT655395 AMP655389:AMP655395 AWL655389:AWL655395 BGH655389:BGH655395 BQD655389:BQD655395 BZZ655389:BZZ655395 CJV655389:CJV655395 CTR655389:CTR655395 DDN655389:DDN655395 DNJ655389:DNJ655395 DXF655389:DXF655395 EHB655389:EHB655395 EQX655389:EQX655395 FAT655389:FAT655395 FKP655389:FKP655395 FUL655389:FUL655395 GEH655389:GEH655395 GOD655389:GOD655395 GXZ655389:GXZ655395 HHV655389:HHV655395 HRR655389:HRR655395 IBN655389:IBN655395 ILJ655389:ILJ655395 IVF655389:IVF655395 JFB655389:JFB655395 JOX655389:JOX655395 JYT655389:JYT655395 KIP655389:KIP655395 KSL655389:KSL655395 LCH655389:LCH655395 LMD655389:LMD655395 LVZ655389:LVZ655395 MFV655389:MFV655395 MPR655389:MPR655395 MZN655389:MZN655395 NJJ655389:NJJ655395 NTF655389:NTF655395 ODB655389:ODB655395 OMX655389:OMX655395 OWT655389:OWT655395 PGP655389:PGP655395 PQL655389:PQL655395 QAH655389:QAH655395 QKD655389:QKD655395 QTZ655389:QTZ655395 RDV655389:RDV655395 RNR655389:RNR655395 RXN655389:RXN655395 SHJ655389:SHJ655395 SRF655389:SRF655395 TBB655389:TBB655395 TKX655389:TKX655395 TUT655389:TUT655395 UEP655389:UEP655395 UOL655389:UOL655395 UYH655389:UYH655395 VID655389:VID655395 VRZ655389:VRZ655395 WBV655389:WBV655395 WLR655389:WLR655395 WVN655389:WVN655395 F720925:F720931 JB720925:JB720931 SX720925:SX720931 ACT720925:ACT720931 AMP720925:AMP720931 AWL720925:AWL720931 BGH720925:BGH720931 BQD720925:BQD720931 BZZ720925:BZZ720931 CJV720925:CJV720931 CTR720925:CTR720931 DDN720925:DDN720931 DNJ720925:DNJ720931 DXF720925:DXF720931 EHB720925:EHB720931 EQX720925:EQX720931 FAT720925:FAT720931 FKP720925:FKP720931 FUL720925:FUL720931 GEH720925:GEH720931 GOD720925:GOD720931 GXZ720925:GXZ720931 HHV720925:HHV720931 HRR720925:HRR720931 IBN720925:IBN720931 ILJ720925:ILJ720931 IVF720925:IVF720931 JFB720925:JFB720931 JOX720925:JOX720931 JYT720925:JYT720931 KIP720925:KIP720931 KSL720925:KSL720931 LCH720925:LCH720931 LMD720925:LMD720931 LVZ720925:LVZ720931 MFV720925:MFV720931 MPR720925:MPR720931 MZN720925:MZN720931 NJJ720925:NJJ720931 NTF720925:NTF720931 ODB720925:ODB720931 OMX720925:OMX720931 OWT720925:OWT720931 PGP720925:PGP720931 PQL720925:PQL720931 QAH720925:QAH720931 QKD720925:QKD720931 QTZ720925:QTZ720931 RDV720925:RDV720931 RNR720925:RNR720931 RXN720925:RXN720931 SHJ720925:SHJ720931 SRF720925:SRF720931 TBB720925:TBB720931 TKX720925:TKX720931 TUT720925:TUT720931 UEP720925:UEP720931 UOL720925:UOL720931 UYH720925:UYH720931 VID720925:VID720931 VRZ720925:VRZ720931 WBV720925:WBV720931 WLR720925:WLR720931 WVN720925:WVN720931 F786461:F786467 JB786461:JB786467 SX786461:SX786467 ACT786461:ACT786467 AMP786461:AMP786467 AWL786461:AWL786467 BGH786461:BGH786467 BQD786461:BQD786467 BZZ786461:BZZ786467 CJV786461:CJV786467 CTR786461:CTR786467 DDN786461:DDN786467 DNJ786461:DNJ786467 DXF786461:DXF786467 EHB786461:EHB786467 EQX786461:EQX786467 FAT786461:FAT786467 FKP786461:FKP786467 FUL786461:FUL786467 GEH786461:GEH786467 GOD786461:GOD786467 GXZ786461:GXZ786467 HHV786461:HHV786467 HRR786461:HRR786467 IBN786461:IBN786467 ILJ786461:ILJ786467 IVF786461:IVF786467 JFB786461:JFB786467 JOX786461:JOX786467 JYT786461:JYT786467 KIP786461:KIP786467 KSL786461:KSL786467 LCH786461:LCH786467 LMD786461:LMD786467 LVZ786461:LVZ786467 MFV786461:MFV786467 MPR786461:MPR786467 MZN786461:MZN786467 NJJ786461:NJJ786467 NTF786461:NTF786467 ODB786461:ODB786467 OMX786461:OMX786467 OWT786461:OWT786467 PGP786461:PGP786467 PQL786461:PQL786467 QAH786461:QAH786467 QKD786461:QKD786467 QTZ786461:QTZ786467 RDV786461:RDV786467 RNR786461:RNR786467 RXN786461:RXN786467 SHJ786461:SHJ786467 SRF786461:SRF786467 TBB786461:TBB786467 TKX786461:TKX786467 TUT786461:TUT786467 UEP786461:UEP786467 UOL786461:UOL786467 UYH786461:UYH786467 VID786461:VID786467 VRZ786461:VRZ786467 WBV786461:WBV786467 WLR786461:WLR786467 WVN786461:WVN786467 F851997:F852003 JB851997:JB852003 SX851997:SX852003 ACT851997:ACT852003 AMP851997:AMP852003 AWL851997:AWL852003 BGH851997:BGH852003 BQD851997:BQD852003 BZZ851997:BZZ852003 CJV851997:CJV852003 CTR851997:CTR852003 DDN851997:DDN852003 DNJ851997:DNJ852003 DXF851997:DXF852003 EHB851997:EHB852003 EQX851997:EQX852003 FAT851997:FAT852003 FKP851997:FKP852003 FUL851997:FUL852003 GEH851997:GEH852003 GOD851997:GOD852003 GXZ851997:GXZ852003 HHV851997:HHV852003 HRR851997:HRR852003 IBN851997:IBN852003 ILJ851997:ILJ852003 IVF851997:IVF852003 JFB851997:JFB852003 JOX851997:JOX852003 JYT851997:JYT852003 KIP851997:KIP852003 KSL851997:KSL852003 LCH851997:LCH852003 LMD851997:LMD852003 LVZ851997:LVZ852003 MFV851997:MFV852003 MPR851997:MPR852003 MZN851997:MZN852003 NJJ851997:NJJ852003 NTF851997:NTF852003 ODB851997:ODB852003 OMX851997:OMX852003 OWT851997:OWT852003 PGP851997:PGP852003 PQL851997:PQL852003 QAH851997:QAH852003 QKD851997:QKD852003 QTZ851997:QTZ852003 RDV851997:RDV852003 RNR851997:RNR852003 RXN851997:RXN852003 SHJ851997:SHJ852003 SRF851997:SRF852003 TBB851997:TBB852003 TKX851997:TKX852003 TUT851997:TUT852003 UEP851997:UEP852003 UOL851997:UOL852003 UYH851997:UYH852003 VID851997:VID852003 VRZ851997:VRZ852003 WBV851997:WBV852003 WLR851997:WLR852003 WVN851997:WVN852003 F917533:F917539 JB917533:JB917539 SX917533:SX917539 ACT917533:ACT917539 AMP917533:AMP917539 AWL917533:AWL917539 BGH917533:BGH917539 BQD917533:BQD917539 BZZ917533:BZZ917539 CJV917533:CJV917539 CTR917533:CTR917539 DDN917533:DDN917539 DNJ917533:DNJ917539 DXF917533:DXF917539 EHB917533:EHB917539 EQX917533:EQX917539 FAT917533:FAT917539 FKP917533:FKP917539 FUL917533:FUL917539 GEH917533:GEH917539 GOD917533:GOD917539 GXZ917533:GXZ917539 HHV917533:HHV917539 HRR917533:HRR917539 IBN917533:IBN917539 ILJ917533:ILJ917539 IVF917533:IVF917539 JFB917533:JFB917539 JOX917533:JOX917539 JYT917533:JYT917539 KIP917533:KIP917539 KSL917533:KSL917539 LCH917533:LCH917539 LMD917533:LMD917539 LVZ917533:LVZ917539 MFV917533:MFV917539 MPR917533:MPR917539 MZN917533:MZN917539 NJJ917533:NJJ917539 NTF917533:NTF917539 ODB917533:ODB917539 OMX917533:OMX917539 OWT917533:OWT917539 PGP917533:PGP917539 PQL917533:PQL917539 QAH917533:QAH917539 QKD917533:QKD917539 QTZ917533:QTZ917539 RDV917533:RDV917539 RNR917533:RNR917539 RXN917533:RXN917539 SHJ917533:SHJ917539 SRF917533:SRF917539 TBB917533:TBB917539 TKX917533:TKX917539 TUT917533:TUT917539 UEP917533:UEP917539 UOL917533:UOL917539 UYH917533:UYH917539 VID917533:VID917539 VRZ917533:VRZ917539 WBV917533:WBV917539 WLR917533:WLR917539 WVN917533:WVN917539 F983069:F983075 JB983069:JB983075 SX983069:SX983075 ACT983069:ACT983075 AMP983069:AMP983075 AWL983069:AWL983075 BGH983069:BGH983075 BQD983069:BQD983075 BZZ983069:BZZ983075 CJV983069:CJV983075 CTR983069:CTR983075 DDN983069:DDN983075 DNJ983069:DNJ983075 DXF983069:DXF983075 EHB983069:EHB983075 EQX983069:EQX983075 FAT983069:FAT983075 FKP983069:FKP983075 FUL983069:FUL983075 GEH983069:GEH983075 GOD983069:GOD983075 GXZ983069:GXZ983075 HHV983069:HHV983075 HRR983069:HRR983075 IBN983069:IBN983075 ILJ983069:ILJ983075 IVF983069:IVF983075 JFB983069:JFB983075 JOX983069:JOX983075 JYT983069:JYT983075 KIP983069:KIP983075 KSL983069:KSL983075 LCH983069:LCH983075 LMD983069:LMD983075 LVZ983069:LVZ983075 MFV983069:MFV983075 MPR983069:MPR983075 MZN983069:MZN983075 NJJ983069:NJJ983075 NTF983069:NTF983075 ODB983069:ODB983075 OMX983069:OMX983075 OWT983069:OWT983075 PGP983069:PGP983075 PQL983069:PQL983075 QAH983069:QAH983075 QKD983069:QKD983075 QTZ983069:QTZ983075 RDV983069:RDV983075 RNR983069:RNR983075 RXN983069:RXN983075 SHJ983069:SHJ983075 SRF983069:SRF983075 TBB983069:TBB983075 TKX983069:TKX983075 TUT983069:TUT983075 UEP983069:UEP983075 UOL983069:UOL983075 UYH983069:UYH983075 VID983069:VID983075 VRZ983069:VRZ983075 WBV983069:WBV983075 WLR983069:WLR983075 WVN983069:WVN983075 F37:F43 JB37:JB43 SX37:SX43 ACT37:ACT43 AMP37:AMP43 AWL37:AWL43 BGH37:BGH43 BQD37:BQD43 BZZ37:BZZ43 CJV37:CJV43 CTR37:CTR43 DDN37:DDN43 DNJ37:DNJ43 DXF37:DXF43 EHB37:EHB43 EQX37:EQX43 FAT37:FAT43 FKP37:FKP43 FUL37:FUL43 GEH37:GEH43 GOD37:GOD43 GXZ37:GXZ43 HHV37:HHV43 HRR37:HRR43 IBN37:IBN43 ILJ37:ILJ43 IVF37:IVF43 JFB37:JFB43 JOX37:JOX43 JYT37:JYT43 KIP37:KIP43 KSL37:KSL43 LCH37:LCH43 LMD37:LMD43 LVZ37:LVZ43 MFV37:MFV43 MPR37:MPR43 MZN37:MZN43 NJJ37:NJJ43 NTF37:NTF43 ODB37:ODB43 OMX37:OMX43 OWT37:OWT43 PGP37:PGP43 PQL37:PQL43 QAH37:QAH43 QKD37:QKD43 QTZ37:QTZ43 RDV37:RDV43 RNR37:RNR43 RXN37:RXN43 SHJ37:SHJ43 SRF37:SRF43 TBB37:TBB43 TKX37:TKX43 TUT37:TUT43 UEP37:UEP43 UOL37:UOL43 UYH37:UYH43 VID37:VID43 VRZ37:VRZ43 WBV37:WBV43 WLR37:WLR43 WVN37:WVN43 F65573:F65579 JB65573:JB65579 SX65573:SX65579 ACT65573:ACT65579 AMP65573:AMP65579 AWL65573:AWL65579 BGH65573:BGH65579 BQD65573:BQD65579 BZZ65573:BZZ65579 CJV65573:CJV65579 CTR65573:CTR65579 DDN65573:DDN65579 DNJ65573:DNJ65579 DXF65573:DXF65579 EHB65573:EHB65579 EQX65573:EQX65579 FAT65573:FAT65579 FKP65573:FKP65579 FUL65573:FUL65579 GEH65573:GEH65579 GOD65573:GOD65579 GXZ65573:GXZ65579 HHV65573:HHV65579 HRR65573:HRR65579 IBN65573:IBN65579 ILJ65573:ILJ65579 IVF65573:IVF65579 JFB65573:JFB65579 JOX65573:JOX65579 JYT65573:JYT65579 KIP65573:KIP65579 KSL65573:KSL65579 LCH65573:LCH65579 LMD65573:LMD65579 LVZ65573:LVZ65579 MFV65573:MFV65579 MPR65573:MPR65579 MZN65573:MZN65579 NJJ65573:NJJ65579 NTF65573:NTF65579 ODB65573:ODB65579 OMX65573:OMX65579 OWT65573:OWT65579 PGP65573:PGP65579 PQL65573:PQL65579 QAH65573:QAH65579 QKD65573:QKD65579 QTZ65573:QTZ65579 RDV65573:RDV65579 RNR65573:RNR65579 RXN65573:RXN65579 SHJ65573:SHJ65579 SRF65573:SRF65579 TBB65573:TBB65579 TKX65573:TKX65579 TUT65573:TUT65579 UEP65573:UEP65579 UOL65573:UOL65579 UYH65573:UYH65579 VID65573:VID65579 VRZ65573:VRZ65579 WBV65573:WBV65579 WLR65573:WLR65579 WVN65573:WVN65579 F131109:F131115 JB131109:JB131115 SX131109:SX131115 ACT131109:ACT131115 AMP131109:AMP131115 AWL131109:AWL131115 BGH131109:BGH131115 BQD131109:BQD131115 BZZ131109:BZZ131115 CJV131109:CJV131115 CTR131109:CTR131115 DDN131109:DDN131115 DNJ131109:DNJ131115 DXF131109:DXF131115 EHB131109:EHB131115 EQX131109:EQX131115 FAT131109:FAT131115 FKP131109:FKP131115 FUL131109:FUL131115 GEH131109:GEH131115 GOD131109:GOD131115 GXZ131109:GXZ131115 HHV131109:HHV131115 HRR131109:HRR131115 IBN131109:IBN131115 ILJ131109:ILJ131115 IVF131109:IVF131115 JFB131109:JFB131115 JOX131109:JOX131115 JYT131109:JYT131115 KIP131109:KIP131115 KSL131109:KSL131115 LCH131109:LCH131115 LMD131109:LMD131115 LVZ131109:LVZ131115 MFV131109:MFV131115 MPR131109:MPR131115 MZN131109:MZN131115 NJJ131109:NJJ131115 NTF131109:NTF131115 ODB131109:ODB131115 OMX131109:OMX131115 OWT131109:OWT131115 PGP131109:PGP131115 PQL131109:PQL131115 QAH131109:QAH131115 QKD131109:QKD131115 QTZ131109:QTZ131115 RDV131109:RDV131115 RNR131109:RNR131115 RXN131109:RXN131115 SHJ131109:SHJ131115 SRF131109:SRF131115 TBB131109:TBB131115 TKX131109:TKX131115 TUT131109:TUT131115 UEP131109:UEP131115 UOL131109:UOL131115 UYH131109:UYH131115 VID131109:VID131115 VRZ131109:VRZ131115 WBV131109:WBV131115 WLR131109:WLR131115 WVN131109:WVN131115 F196645:F196651 JB196645:JB196651 SX196645:SX196651 ACT196645:ACT196651 AMP196645:AMP196651 AWL196645:AWL196651 BGH196645:BGH196651 BQD196645:BQD196651 BZZ196645:BZZ196651 CJV196645:CJV196651 CTR196645:CTR196651 DDN196645:DDN196651 DNJ196645:DNJ196651 DXF196645:DXF196651 EHB196645:EHB196651 EQX196645:EQX196651 FAT196645:FAT196651 FKP196645:FKP196651 FUL196645:FUL196651 GEH196645:GEH196651 GOD196645:GOD196651 GXZ196645:GXZ196651 HHV196645:HHV196651 HRR196645:HRR196651 IBN196645:IBN196651 ILJ196645:ILJ196651 IVF196645:IVF196651 JFB196645:JFB196651 JOX196645:JOX196651 JYT196645:JYT196651 KIP196645:KIP196651 KSL196645:KSL196651 LCH196645:LCH196651 LMD196645:LMD196651 LVZ196645:LVZ196651 MFV196645:MFV196651 MPR196645:MPR196651 MZN196645:MZN196651 NJJ196645:NJJ196651 NTF196645:NTF196651 ODB196645:ODB196651 OMX196645:OMX196651 OWT196645:OWT196651 PGP196645:PGP196651 PQL196645:PQL196651 QAH196645:QAH196651 QKD196645:QKD196651 QTZ196645:QTZ196651 RDV196645:RDV196651 RNR196645:RNR196651 RXN196645:RXN196651 SHJ196645:SHJ196651 SRF196645:SRF196651 TBB196645:TBB196651 TKX196645:TKX196651 TUT196645:TUT196651 UEP196645:UEP196651 UOL196645:UOL196651 UYH196645:UYH196651 VID196645:VID196651 VRZ196645:VRZ196651 WBV196645:WBV196651 WLR196645:WLR196651 WVN196645:WVN196651 F262181:F262187 JB262181:JB262187 SX262181:SX262187 ACT262181:ACT262187 AMP262181:AMP262187 AWL262181:AWL262187 BGH262181:BGH262187 BQD262181:BQD262187 BZZ262181:BZZ262187 CJV262181:CJV262187 CTR262181:CTR262187 DDN262181:DDN262187 DNJ262181:DNJ262187 DXF262181:DXF262187 EHB262181:EHB262187 EQX262181:EQX262187 FAT262181:FAT262187 FKP262181:FKP262187 FUL262181:FUL262187 GEH262181:GEH262187 GOD262181:GOD262187 GXZ262181:GXZ262187 HHV262181:HHV262187 HRR262181:HRR262187 IBN262181:IBN262187 ILJ262181:ILJ262187 IVF262181:IVF262187 JFB262181:JFB262187 JOX262181:JOX262187 JYT262181:JYT262187 KIP262181:KIP262187 KSL262181:KSL262187 LCH262181:LCH262187 LMD262181:LMD262187 LVZ262181:LVZ262187 MFV262181:MFV262187 MPR262181:MPR262187 MZN262181:MZN262187 NJJ262181:NJJ262187 NTF262181:NTF262187 ODB262181:ODB262187 OMX262181:OMX262187 OWT262181:OWT262187 PGP262181:PGP262187 PQL262181:PQL262187 QAH262181:QAH262187 QKD262181:QKD262187 QTZ262181:QTZ262187 RDV262181:RDV262187 RNR262181:RNR262187 RXN262181:RXN262187 SHJ262181:SHJ262187 SRF262181:SRF262187 TBB262181:TBB262187 TKX262181:TKX262187 TUT262181:TUT262187 UEP262181:UEP262187 UOL262181:UOL262187 UYH262181:UYH262187 VID262181:VID262187 VRZ262181:VRZ262187 WBV262181:WBV262187 WLR262181:WLR262187 WVN262181:WVN262187 F327717:F327723 JB327717:JB327723 SX327717:SX327723 ACT327717:ACT327723 AMP327717:AMP327723 AWL327717:AWL327723 BGH327717:BGH327723 BQD327717:BQD327723 BZZ327717:BZZ327723 CJV327717:CJV327723 CTR327717:CTR327723 DDN327717:DDN327723 DNJ327717:DNJ327723 DXF327717:DXF327723 EHB327717:EHB327723 EQX327717:EQX327723 FAT327717:FAT327723 FKP327717:FKP327723 FUL327717:FUL327723 GEH327717:GEH327723 GOD327717:GOD327723 GXZ327717:GXZ327723 HHV327717:HHV327723 HRR327717:HRR327723 IBN327717:IBN327723 ILJ327717:ILJ327723 IVF327717:IVF327723 JFB327717:JFB327723 JOX327717:JOX327723 JYT327717:JYT327723 KIP327717:KIP327723 KSL327717:KSL327723 LCH327717:LCH327723 LMD327717:LMD327723 LVZ327717:LVZ327723 MFV327717:MFV327723 MPR327717:MPR327723 MZN327717:MZN327723 NJJ327717:NJJ327723 NTF327717:NTF327723 ODB327717:ODB327723 OMX327717:OMX327723 OWT327717:OWT327723 PGP327717:PGP327723 PQL327717:PQL327723 QAH327717:QAH327723 QKD327717:QKD327723 QTZ327717:QTZ327723 RDV327717:RDV327723 RNR327717:RNR327723 RXN327717:RXN327723 SHJ327717:SHJ327723 SRF327717:SRF327723 TBB327717:TBB327723 TKX327717:TKX327723 TUT327717:TUT327723 UEP327717:UEP327723 UOL327717:UOL327723 UYH327717:UYH327723 VID327717:VID327723 VRZ327717:VRZ327723 WBV327717:WBV327723 WLR327717:WLR327723 WVN327717:WVN327723 F393253:F393259 JB393253:JB393259 SX393253:SX393259 ACT393253:ACT393259 AMP393253:AMP393259 AWL393253:AWL393259 BGH393253:BGH393259 BQD393253:BQD393259 BZZ393253:BZZ393259 CJV393253:CJV393259 CTR393253:CTR393259 DDN393253:DDN393259 DNJ393253:DNJ393259 DXF393253:DXF393259 EHB393253:EHB393259 EQX393253:EQX393259 FAT393253:FAT393259 FKP393253:FKP393259 FUL393253:FUL393259 GEH393253:GEH393259 GOD393253:GOD393259 GXZ393253:GXZ393259 HHV393253:HHV393259 HRR393253:HRR393259 IBN393253:IBN393259 ILJ393253:ILJ393259 IVF393253:IVF393259 JFB393253:JFB393259 JOX393253:JOX393259 JYT393253:JYT393259 KIP393253:KIP393259 KSL393253:KSL393259 LCH393253:LCH393259 LMD393253:LMD393259 LVZ393253:LVZ393259 MFV393253:MFV393259 MPR393253:MPR393259 MZN393253:MZN393259 NJJ393253:NJJ393259 NTF393253:NTF393259 ODB393253:ODB393259 OMX393253:OMX393259 OWT393253:OWT393259 PGP393253:PGP393259 PQL393253:PQL393259 QAH393253:QAH393259 QKD393253:QKD393259 QTZ393253:QTZ393259 RDV393253:RDV393259 RNR393253:RNR393259 RXN393253:RXN393259 SHJ393253:SHJ393259 SRF393253:SRF393259 TBB393253:TBB393259 TKX393253:TKX393259 TUT393253:TUT393259 UEP393253:UEP393259 UOL393253:UOL393259 UYH393253:UYH393259 VID393253:VID393259 VRZ393253:VRZ393259 WBV393253:WBV393259 WLR393253:WLR393259 WVN393253:WVN393259 F458789:F458795 JB458789:JB458795 SX458789:SX458795 ACT458789:ACT458795 AMP458789:AMP458795 AWL458789:AWL458795 BGH458789:BGH458795 BQD458789:BQD458795 BZZ458789:BZZ458795 CJV458789:CJV458795 CTR458789:CTR458795 DDN458789:DDN458795 DNJ458789:DNJ458795 DXF458789:DXF458795 EHB458789:EHB458795 EQX458789:EQX458795 FAT458789:FAT458795 FKP458789:FKP458795 FUL458789:FUL458795 GEH458789:GEH458795 GOD458789:GOD458795 GXZ458789:GXZ458795 HHV458789:HHV458795 HRR458789:HRR458795 IBN458789:IBN458795 ILJ458789:ILJ458795 IVF458789:IVF458795 JFB458789:JFB458795 JOX458789:JOX458795 JYT458789:JYT458795 KIP458789:KIP458795 KSL458789:KSL458795 LCH458789:LCH458795 LMD458789:LMD458795 LVZ458789:LVZ458795 MFV458789:MFV458795 MPR458789:MPR458795 MZN458789:MZN458795 NJJ458789:NJJ458795 NTF458789:NTF458795 ODB458789:ODB458795 OMX458789:OMX458795 OWT458789:OWT458795 PGP458789:PGP458795 PQL458789:PQL458795 QAH458789:QAH458795 QKD458789:QKD458795 QTZ458789:QTZ458795 RDV458789:RDV458795 RNR458789:RNR458795 RXN458789:RXN458795 SHJ458789:SHJ458795 SRF458789:SRF458795 TBB458789:TBB458795 TKX458789:TKX458795 TUT458789:TUT458795 UEP458789:UEP458795 UOL458789:UOL458795 UYH458789:UYH458795 VID458789:VID458795 VRZ458789:VRZ458795 WBV458789:WBV458795 WLR458789:WLR458795 WVN458789:WVN458795 F524325:F524331 JB524325:JB524331 SX524325:SX524331 ACT524325:ACT524331 AMP524325:AMP524331 AWL524325:AWL524331 BGH524325:BGH524331 BQD524325:BQD524331 BZZ524325:BZZ524331 CJV524325:CJV524331 CTR524325:CTR524331 DDN524325:DDN524331 DNJ524325:DNJ524331 DXF524325:DXF524331 EHB524325:EHB524331 EQX524325:EQX524331 FAT524325:FAT524331 FKP524325:FKP524331 FUL524325:FUL524331 GEH524325:GEH524331 GOD524325:GOD524331 GXZ524325:GXZ524331 HHV524325:HHV524331 HRR524325:HRR524331 IBN524325:IBN524331 ILJ524325:ILJ524331 IVF524325:IVF524331 JFB524325:JFB524331 JOX524325:JOX524331 JYT524325:JYT524331 KIP524325:KIP524331 KSL524325:KSL524331 LCH524325:LCH524331 LMD524325:LMD524331 LVZ524325:LVZ524331 MFV524325:MFV524331 MPR524325:MPR524331 MZN524325:MZN524331 NJJ524325:NJJ524331 NTF524325:NTF524331 ODB524325:ODB524331 OMX524325:OMX524331 OWT524325:OWT524331 PGP524325:PGP524331 PQL524325:PQL524331 QAH524325:QAH524331 QKD524325:QKD524331 QTZ524325:QTZ524331 RDV524325:RDV524331 RNR524325:RNR524331 RXN524325:RXN524331 SHJ524325:SHJ524331 SRF524325:SRF524331 TBB524325:TBB524331 TKX524325:TKX524331 TUT524325:TUT524331 UEP524325:UEP524331 UOL524325:UOL524331 UYH524325:UYH524331 VID524325:VID524331 VRZ524325:VRZ524331 WBV524325:WBV524331 WLR524325:WLR524331 WVN524325:WVN524331 F589861:F589867 JB589861:JB589867 SX589861:SX589867 ACT589861:ACT589867 AMP589861:AMP589867 AWL589861:AWL589867 BGH589861:BGH589867 BQD589861:BQD589867 BZZ589861:BZZ589867 CJV589861:CJV589867 CTR589861:CTR589867 DDN589861:DDN589867 DNJ589861:DNJ589867 DXF589861:DXF589867 EHB589861:EHB589867 EQX589861:EQX589867 FAT589861:FAT589867 FKP589861:FKP589867 FUL589861:FUL589867 GEH589861:GEH589867 GOD589861:GOD589867 GXZ589861:GXZ589867 HHV589861:HHV589867 HRR589861:HRR589867 IBN589861:IBN589867 ILJ589861:ILJ589867 IVF589861:IVF589867 JFB589861:JFB589867 JOX589861:JOX589867 JYT589861:JYT589867 KIP589861:KIP589867 KSL589861:KSL589867 LCH589861:LCH589867 LMD589861:LMD589867 LVZ589861:LVZ589867 MFV589861:MFV589867 MPR589861:MPR589867 MZN589861:MZN589867 NJJ589861:NJJ589867 NTF589861:NTF589867 ODB589861:ODB589867 OMX589861:OMX589867 OWT589861:OWT589867 PGP589861:PGP589867 PQL589861:PQL589867 QAH589861:QAH589867 QKD589861:QKD589867 QTZ589861:QTZ589867 RDV589861:RDV589867 RNR589861:RNR589867 RXN589861:RXN589867 SHJ589861:SHJ589867 SRF589861:SRF589867 TBB589861:TBB589867 TKX589861:TKX589867 TUT589861:TUT589867 UEP589861:UEP589867 UOL589861:UOL589867 UYH589861:UYH589867 VID589861:VID589867 VRZ589861:VRZ589867 WBV589861:WBV589867 WLR589861:WLR589867 WVN589861:WVN589867 F655397:F655403 JB655397:JB655403 SX655397:SX655403 ACT655397:ACT655403 AMP655397:AMP655403 AWL655397:AWL655403 BGH655397:BGH655403 BQD655397:BQD655403 BZZ655397:BZZ655403 CJV655397:CJV655403 CTR655397:CTR655403 DDN655397:DDN655403 DNJ655397:DNJ655403 DXF655397:DXF655403 EHB655397:EHB655403 EQX655397:EQX655403 FAT655397:FAT655403 FKP655397:FKP655403 FUL655397:FUL655403 GEH655397:GEH655403 GOD655397:GOD655403 GXZ655397:GXZ655403 HHV655397:HHV655403 HRR655397:HRR655403 IBN655397:IBN655403 ILJ655397:ILJ655403 IVF655397:IVF655403 JFB655397:JFB655403 JOX655397:JOX655403 JYT655397:JYT655403 KIP655397:KIP655403 KSL655397:KSL655403 LCH655397:LCH655403 LMD655397:LMD655403 LVZ655397:LVZ655403 MFV655397:MFV655403 MPR655397:MPR655403 MZN655397:MZN655403 NJJ655397:NJJ655403 NTF655397:NTF655403 ODB655397:ODB655403 OMX655397:OMX655403 OWT655397:OWT655403 PGP655397:PGP655403 PQL655397:PQL655403 QAH655397:QAH655403 QKD655397:QKD655403 QTZ655397:QTZ655403 RDV655397:RDV655403 RNR655397:RNR655403 RXN655397:RXN655403 SHJ655397:SHJ655403 SRF655397:SRF655403 TBB655397:TBB655403 TKX655397:TKX655403 TUT655397:TUT655403 UEP655397:UEP655403 UOL655397:UOL655403 UYH655397:UYH655403 VID655397:VID655403 VRZ655397:VRZ655403 WBV655397:WBV655403 WLR655397:WLR655403 WVN655397:WVN655403 F720933:F720939 JB720933:JB720939 SX720933:SX720939 ACT720933:ACT720939 AMP720933:AMP720939 AWL720933:AWL720939 BGH720933:BGH720939 BQD720933:BQD720939 BZZ720933:BZZ720939 CJV720933:CJV720939 CTR720933:CTR720939 DDN720933:DDN720939 DNJ720933:DNJ720939 DXF720933:DXF720939 EHB720933:EHB720939 EQX720933:EQX720939 FAT720933:FAT720939 FKP720933:FKP720939 FUL720933:FUL720939 GEH720933:GEH720939 GOD720933:GOD720939 GXZ720933:GXZ720939 HHV720933:HHV720939 HRR720933:HRR720939 IBN720933:IBN720939 ILJ720933:ILJ720939 IVF720933:IVF720939 JFB720933:JFB720939 JOX720933:JOX720939 JYT720933:JYT720939 KIP720933:KIP720939 KSL720933:KSL720939 LCH720933:LCH720939 LMD720933:LMD720939 LVZ720933:LVZ720939 MFV720933:MFV720939 MPR720933:MPR720939 MZN720933:MZN720939 NJJ720933:NJJ720939 NTF720933:NTF720939 ODB720933:ODB720939 OMX720933:OMX720939 OWT720933:OWT720939 PGP720933:PGP720939 PQL720933:PQL720939 QAH720933:QAH720939 QKD720933:QKD720939 QTZ720933:QTZ720939 RDV720933:RDV720939 RNR720933:RNR720939 RXN720933:RXN720939 SHJ720933:SHJ720939 SRF720933:SRF720939 TBB720933:TBB720939 TKX720933:TKX720939 TUT720933:TUT720939 UEP720933:UEP720939 UOL720933:UOL720939 UYH720933:UYH720939 VID720933:VID720939 VRZ720933:VRZ720939 WBV720933:WBV720939 WLR720933:WLR720939 WVN720933:WVN720939 F786469:F786475 JB786469:JB786475 SX786469:SX786475 ACT786469:ACT786475 AMP786469:AMP786475 AWL786469:AWL786475 BGH786469:BGH786475 BQD786469:BQD786475 BZZ786469:BZZ786475 CJV786469:CJV786475 CTR786469:CTR786475 DDN786469:DDN786475 DNJ786469:DNJ786475 DXF786469:DXF786475 EHB786469:EHB786475 EQX786469:EQX786475 FAT786469:FAT786475 FKP786469:FKP786475 FUL786469:FUL786475 GEH786469:GEH786475 GOD786469:GOD786475 GXZ786469:GXZ786475 HHV786469:HHV786475 HRR786469:HRR786475 IBN786469:IBN786475 ILJ786469:ILJ786475 IVF786469:IVF786475 JFB786469:JFB786475 JOX786469:JOX786475 JYT786469:JYT786475 KIP786469:KIP786475 KSL786469:KSL786475 LCH786469:LCH786475 LMD786469:LMD786475 LVZ786469:LVZ786475 MFV786469:MFV786475 MPR786469:MPR786475 MZN786469:MZN786475 NJJ786469:NJJ786475 NTF786469:NTF786475 ODB786469:ODB786475 OMX786469:OMX786475 OWT786469:OWT786475 PGP786469:PGP786475 PQL786469:PQL786475 QAH786469:QAH786475 QKD786469:QKD786475 QTZ786469:QTZ786475 RDV786469:RDV786475 RNR786469:RNR786475 RXN786469:RXN786475 SHJ786469:SHJ786475 SRF786469:SRF786475 TBB786469:TBB786475 TKX786469:TKX786475 TUT786469:TUT786475 UEP786469:UEP786475 UOL786469:UOL786475 UYH786469:UYH786475 VID786469:VID786475 VRZ786469:VRZ786475 WBV786469:WBV786475 WLR786469:WLR786475 WVN786469:WVN786475 F852005:F852011 JB852005:JB852011 SX852005:SX852011 ACT852005:ACT852011 AMP852005:AMP852011 AWL852005:AWL852011 BGH852005:BGH852011 BQD852005:BQD852011 BZZ852005:BZZ852011 CJV852005:CJV852011 CTR852005:CTR852011 DDN852005:DDN852011 DNJ852005:DNJ852011 DXF852005:DXF852011 EHB852005:EHB852011 EQX852005:EQX852011 FAT852005:FAT852011 FKP852005:FKP852011 FUL852005:FUL852011 GEH852005:GEH852011 GOD852005:GOD852011 GXZ852005:GXZ852011 HHV852005:HHV852011 HRR852005:HRR852011 IBN852005:IBN852011 ILJ852005:ILJ852011 IVF852005:IVF852011 JFB852005:JFB852011 JOX852005:JOX852011 JYT852005:JYT852011 KIP852005:KIP852011 KSL852005:KSL852011 LCH852005:LCH852011 LMD852005:LMD852011 LVZ852005:LVZ852011 MFV852005:MFV852011 MPR852005:MPR852011 MZN852005:MZN852011 NJJ852005:NJJ852011 NTF852005:NTF852011 ODB852005:ODB852011 OMX852005:OMX852011 OWT852005:OWT852011 PGP852005:PGP852011 PQL852005:PQL852011 QAH852005:QAH852011 QKD852005:QKD852011 QTZ852005:QTZ852011 RDV852005:RDV852011 RNR852005:RNR852011 RXN852005:RXN852011 SHJ852005:SHJ852011 SRF852005:SRF852011 TBB852005:TBB852011 TKX852005:TKX852011 TUT852005:TUT852011 UEP852005:UEP852011 UOL852005:UOL852011 UYH852005:UYH852011 VID852005:VID852011 VRZ852005:VRZ852011 WBV852005:WBV852011 WLR852005:WLR852011 WVN852005:WVN852011 F917541:F917547 JB917541:JB917547 SX917541:SX917547 ACT917541:ACT917547 AMP917541:AMP917547 AWL917541:AWL917547 BGH917541:BGH917547 BQD917541:BQD917547 BZZ917541:BZZ917547 CJV917541:CJV917547 CTR917541:CTR917547 DDN917541:DDN917547 DNJ917541:DNJ917547 DXF917541:DXF917547 EHB917541:EHB917547 EQX917541:EQX917547 FAT917541:FAT917547 FKP917541:FKP917547 FUL917541:FUL917547 GEH917541:GEH917547 GOD917541:GOD917547 GXZ917541:GXZ917547 HHV917541:HHV917547 HRR917541:HRR917547 IBN917541:IBN917547 ILJ917541:ILJ917547 IVF917541:IVF917547 JFB917541:JFB917547 JOX917541:JOX917547 JYT917541:JYT917547 KIP917541:KIP917547 KSL917541:KSL917547 LCH917541:LCH917547 LMD917541:LMD917547 LVZ917541:LVZ917547 MFV917541:MFV917547 MPR917541:MPR917547 MZN917541:MZN917547 NJJ917541:NJJ917547 NTF917541:NTF917547 ODB917541:ODB917547 OMX917541:OMX917547 OWT917541:OWT917547 PGP917541:PGP917547 PQL917541:PQL917547 QAH917541:QAH917547 QKD917541:QKD917547 QTZ917541:QTZ917547 RDV917541:RDV917547 RNR917541:RNR917547 RXN917541:RXN917547 SHJ917541:SHJ917547 SRF917541:SRF917547 TBB917541:TBB917547 TKX917541:TKX917547 TUT917541:TUT917547 UEP917541:UEP917547 UOL917541:UOL917547 UYH917541:UYH917547 VID917541:VID917547 VRZ917541:VRZ917547 WBV917541:WBV917547 WLR917541:WLR917547 WVN917541:WVN917547 F983077:F983083 JB983077:JB983083 SX983077:SX983083 ACT983077:ACT983083 AMP983077:AMP983083 AWL983077:AWL983083 BGH983077:BGH983083 BQD983077:BQD983083 BZZ983077:BZZ983083 CJV983077:CJV983083 CTR983077:CTR983083 DDN983077:DDN983083 DNJ983077:DNJ983083 DXF983077:DXF983083 EHB983077:EHB983083 EQX983077:EQX983083 FAT983077:FAT983083 FKP983077:FKP983083 FUL983077:FUL983083 GEH983077:GEH983083 GOD983077:GOD983083 GXZ983077:GXZ983083 HHV983077:HHV983083 HRR983077:HRR983083 IBN983077:IBN983083 ILJ983077:ILJ983083 IVF983077:IVF983083 JFB983077:JFB983083 JOX983077:JOX983083 JYT983077:JYT983083 KIP983077:KIP983083 KSL983077:KSL983083 LCH983077:LCH983083 LMD983077:LMD983083 LVZ983077:LVZ983083 MFV983077:MFV983083 MPR983077:MPR983083 MZN983077:MZN983083 NJJ983077:NJJ983083 NTF983077:NTF983083 ODB983077:ODB983083 OMX983077:OMX983083 OWT983077:OWT983083 PGP983077:PGP983083 PQL983077:PQL983083 QAH983077:QAH983083 QKD983077:QKD983083 QTZ983077:QTZ983083 RDV983077:RDV983083 RNR983077:RNR983083 RXN983077:RXN983083 SHJ983077:SHJ983083 SRF983077:SRF983083 TBB983077:TBB983083 TKX983077:TKX983083 TUT983077:TUT983083 UEP983077:UEP983083 UOL983077:UOL983083 UYH983077:UYH983083 VID983077:VID983083 VRZ983077:VRZ983083 WBV983077:WBV983083 WLR983077:WLR983083 WVN983077:WVN983083 U21:U27 JQ21:JQ27 TM21:TM27 ADI21:ADI27 ANE21:ANE27 AXA21:AXA27 BGW21:BGW27 BQS21:BQS27 CAO21:CAO27 CKK21:CKK27 CUG21:CUG27 DEC21:DEC27 DNY21:DNY27 DXU21:DXU27 EHQ21:EHQ27 ERM21:ERM27 FBI21:FBI27 FLE21:FLE27 FVA21:FVA27 GEW21:GEW27 GOS21:GOS27 GYO21:GYO27 HIK21:HIK27 HSG21:HSG27 ICC21:ICC27 ILY21:ILY27 IVU21:IVU27 JFQ21:JFQ27 JPM21:JPM27 JZI21:JZI27 KJE21:KJE27 KTA21:KTA27 LCW21:LCW27 LMS21:LMS27 LWO21:LWO27 MGK21:MGK27 MQG21:MQG27 NAC21:NAC27 NJY21:NJY27 NTU21:NTU27 ODQ21:ODQ27 ONM21:ONM27 OXI21:OXI27 PHE21:PHE27 PRA21:PRA27 QAW21:QAW27 QKS21:QKS27 QUO21:QUO27 REK21:REK27 ROG21:ROG27 RYC21:RYC27 SHY21:SHY27 SRU21:SRU27 TBQ21:TBQ27 TLM21:TLM27 TVI21:TVI27 UFE21:UFE27 UPA21:UPA27 UYW21:UYW27 VIS21:VIS27 VSO21:VSO27 WCK21:WCK27 WMG21:WMG27 WWC21:WWC27 U65557:U65563 JQ65557:JQ65563 TM65557:TM65563 ADI65557:ADI65563 ANE65557:ANE65563 AXA65557:AXA65563 BGW65557:BGW65563 BQS65557:BQS65563 CAO65557:CAO65563 CKK65557:CKK65563 CUG65557:CUG65563 DEC65557:DEC65563 DNY65557:DNY65563 DXU65557:DXU65563 EHQ65557:EHQ65563 ERM65557:ERM65563 FBI65557:FBI65563 FLE65557:FLE65563 FVA65557:FVA65563 GEW65557:GEW65563 GOS65557:GOS65563 GYO65557:GYO65563 HIK65557:HIK65563 HSG65557:HSG65563 ICC65557:ICC65563 ILY65557:ILY65563 IVU65557:IVU65563 JFQ65557:JFQ65563 JPM65557:JPM65563 JZI65557:JZI65563 KJE65557:KJE65563 KTA65557:KTA65563 LCW65557:LCW65563 LMS65557:LMS65563 LWO65557:LWO65563 MGK65557:MGK65563 MQG65557:MQG65563 NAC65557:NAC65563 NJY65557:NJY65563 NTU65557:NTU65563 ODQ65557:ODQ65563 ONM65557:ONM65563 OXI65557:OXI65563 PHE65557:PHE65563 PRA65557:PRA65563 QAW65557:QAW65563 QKS65557:QKS65563 QUO65557:QUO65563 REK65557:REK65563 ROG65557:ROG65563 RYC65557:RYC65563 SHY65557:SHY65563 SRU65557:SRU65563 TBQ65557:TBQ65563 TLM65557:TLM65563 TVI65557:TVI65563 UFE65557:UFE65563 UPA65557:UPA65563 UYW65557:UYW65563 VIS65557:VIS65563 VSO65557:VSO65563 WCK65557:WCK65563 WMG65557:WMG65563 WWC65557:WWC65563 U131093:U131099 JQ131093:JQ131099 TM131093:TM131099 ADI131093:ADI131099 ANE131093:ANE131099 AXA131093:AXA131099 BGW131093:BGW131099 BQS131093:BQS131099 CAO131093:CAO131099 CKK131093:CKK131099 CUG131093:CUG131099 DEC131093:DEC131099 DNY131093:DNY131099 DXU131093:DXU131099 EHQ131093:EHQ131099 ERM131093:ERM131099 FBI131093:FBI131099 FLE131093:FLE131099 FVA131093:FVA131099 GEW131093:GEW131099 GOS131093:GOS131099 GYO131093:GYO131099 HIK131093:HIK131099 HSG131093:HSG131099 ICC131093:ICC131099 ILY131093:ILY131099 IVU131093:IVU131099 JFQ131093:JFQ131099 JPM131093:JPM131099 JZI131093:JZI131099 KJE131093:KJE131099 KTA131093:KTA131099 LCW131093:LCW131099 LMS131093:LMS131099 LWO131093:LWO131099 MGK131093:MGK131099 MQG131093:MQG131099 NAC131093:NAC131099 NJY131093:NJY131099 NTU131093:NTU131099 ODQ131093:ODQ131099 ONM131093:ONM131099 OXI131093:OXI131099 PHE131093:PHE131099 PRA131093:PRA131099 QAW131093:QAW131099 QKS131093:QKS131099 QUO131093:QUO131099 REK131093:REK131099 ROG131093:ROG131099 RYC131093:RYC131099 SHY131093:SHY131099 SRU131093:SRU131099 TBQ131093:TBQ131099 TLM131093:TLM131099 TVI131093:TVI131099 UFE131093:UFE131099 UPA131093:UPA131099 UYW131093:UYW131099 VIS131093:VIS131099 VSO131093:VSO131099 WCK131093:WCK131099 WMG131093:WMG131099 WWC131093:WWC131099 U196629:U196635 JQ196629:JQ196635 TM196629:TM196635 ADI196629:ADI196635 ANE196629:ANE196635 AXA196629:AXA196635 BGW196629:BGW196635 BQS196629:BQS196635 CAO196629:CAO196635 CKK196629:CKK196635 CUG196629:CUG196635 DEC196629:DEC196635 DNY196629:DNY196635 DXU196629:DXU196635 EHQ196629:EHQ196635 ERM196629:ERM196635 FBI196629:FBI196635 FLE196629:FLE196635 FVA196629:FVA196635 GEW196629:GEW196635 GOS196629:GOS196635 GYO196629:GYO196635 HIK196629:HIK196635 HSG196629:HSG196635 ICC196629:ICC196635 ILY196629:ILY196635 IVU196629:IVU196635 JFQ196629:JFQ196635 JPM196629:JPM196635 JZI196629:JZI196635 KJE196629:KJE196635 KTA196629:KTA196635 LCW196629:LCW196635 LMS196629:LMS196635 LWO196629:LWO196635 MGK196629:MGK196635 MQG196629:MQG196635 NAC196629:NAC196635 NJY196629:NJY196635 NTU196629:NTU196635 ODQ196629:ODQ196635 ONM196629:ONM196635 OXI196629:OXI196635 PHE196629:PHE196635 PRA196629:PRA196635 QAW196629:QAW196635 QKS196629:QKS196635 QUO196629:QUO196635 REK196629:REK196635 ROG196629:ROG196635 RYC196629:RYC196635 SHY196629:SHY196635 SRU196629:SRU196635 TBQ196629:TBQ196635 TLM196629:TLM196635 TVI196629:TVI196635 UFE196629:UFE196635 UPA196629:UPA196635 UYW196629:UYW196635 VIS196629:VIS196635 VSO196629:VSO196635 WCK196629:WCK196635 WMG196629:WMG196635 WWC196629:WWC196635 U262165:U262171 JQ262165:JQ262171 TM262165:TM262171 ADI262165:ADI262171 ANE262165:ANE262171 AXA262165:AXA262171 BGW262165:BGW262171 BQS262165:BQS262171 CAO262165:CAO262171 CKK262165:CKK262171 CUG262165:CUG262171 DEC262165:DEC262171 DNY262165:DNY262171 DXU262165:DXU262171 EHQ262165:EHQ262171 ERM262165:ERM262171 FBI262165:FBI262171 FLE262165:FLE262171 FVA262165:FVA262171 GEW262165:GEW262171 GOS262165:GOS262171 GYO262165:GYO262171 HIK262165:HIK262171 HSG262165:HSG262171 ICC262165:ICC262171 ILY262165:ILY262171 IVU262165:IVU262171 JFQ262165:JFQ262171 JPM262165:JPM262171 JZI262165:JZI262171 KJE262165:KJE262171 KTA262165:KTA262171 LCW262165:LCW262171 LMS262165:LMS262171 LWO262165:LWO262171 MGK262165:MGK262171 MQG262165:MQG262171 NAC262165:NAC262171 NJY262165:NJY262171 NTU262165:NTU262171 ODQ262165:ODQ262171 ONM262165:ONM262171 OXI262165:OXI262171 PHE262165:PHE262171 PRA262165:PRA262171 QAW262165:QAW262171 QKS262165:QKS262171 QUO262165:QUO262171 REK262165:REK262171 ROG262165:ROG262171 RYC262165:RYC262171 SHY262165:SHY262171 SRU262165:SRU262171 TBQ262165:TBQ262171 TLM262165:TLM262171 TVI262165:TVI262171 UFE262165:UFE262171 UPA262165:UPA262171 UYW262165:UYW262171 VIS262165:VIS262171 VSO262165:VSO262171 WCK262165:WCK262171 WMG262165:WMG262171 WWC262165:WWC262171 U327701:U327707 JQ327701:JQ327707 TM327701:TM327707 ADI327701:ADI327707 ANE327701:ANE327707 AXA327701:AXA327707 BGW327701:BGW327707 BQS327701:BQS327707 CAO327701:CAO327707 CKK327701:CKK327707 CUG327701:CUG327707 DEC327701:DEC327707 DNY327701:DNY327707 DXU327701:DXU327707 EHQ327701:EHQ327707 ERM327701:ERM327707 FBI327701:FBI327707 FLE327701:FLE327707 FVA327701:FVA327707 GEW327701:GEW327707 GOS327701:GOS327707 GYO327701:GYO327707 HIK327701:HIK327707 HSG327701:HSG327707 ICC327701:ICC327707 ILY327701:ILY327707 IVU327701:IVU327707 JFQ327701:JFQ327707 JPM327701:JPM327707 JZI327701:JZI327707 KJE327701:KJE327707 KTA327701:KTA327707 LCW327701:LCW327707 LMS327701:LMS327707 LWO327701:LWO327707 MGK327701:MGK327707 MQG327701:MQG327707 NAC327701:NAC327707 NJY327701:NJY327707 NTU327701:NTU327707 ODQ327701:ODQ327707 ONM327701:ONM327707 OXI327701:OXI327707 PHE327701:PHE327707 PRA327701:PRA327707 QAW327701:QAW327707 QKS327701:QKS327707 QUO327701:QUO327707 REK327701:REK327707 ROG327701:ROG327707 RYC327701:RYC327707 SHY327701:SHY327707 SRU327701:SRU327707 TBQ327701:TBQ327707 TLM327701:TLM327707 TVI327701:TVI327707 UFE327701:UFE327707 UPA327701:UPA327707 UYW327701:UYW327707 VIS327701:VIS327707 VSO327701:VSO327707 WCK327701:WCK327707 WMG327701:WMG327707 WWC327701:WWC327707 U393237:U393243 JQ393237:JQ393243 TM393237:TM393243 ADI393237:ADI393243 ANE393237:ANE393243 AXA393237:AXA393243 BGW393237:BGW393243 BQS393237:BQS393243 CAO393237:CAO393243 CKK393237:CKK393243 CUG393237:CUG393243 DEC393237:DEC393243 DNY393237:DNY393243 DXU393237:DXU393243 EHQ393237:EHQ393243 ERM393237:ERM393243 FBI393237:FBI393243 FLE393237:FLE393243 FVA393237:FVA393243 GEW393237:GEW393243 GOS393237:GOS393243 GYO393237:GYO393243 HIK393237:HIK393243 HSG393237:HSG393243 ICC393237:ICC393243 ILY393237:ILY393243 IVU393237:IVU393243 JFQ393237:JFQ393243 JPM393237:JPM393243 JZI393237:JZI393243 KJE393237:KJE393243 KTA393237:KTA393243 LCW393237:LCW393243 LMS393237:LMS393243 LWO393237:LWO393243 MGK393237:MGK393243 MQG393237:MQG393243 NAC393237:NAC393243 NJY393237:NJY393243 NTU393237:NTU393243 ODQ393237:ODQ393243 ONM393237:ONM393243 OXI393237:OXI393243 PHE393237:PHE393243 PRA393237:PRA393243 QAW393237:QAW393243 QKS393237:QKS393243 QUO393237:QUO393243 REK393237:REK393243 ROG393237:ROG393243 RYC393237:RYC393243 SHY393237:SHY393243 SRU393237:SRU393243 TBQ393237:TBQ393243 TLM393237:TLM393243 TVI393237:TVI393243 UFE393237:UFE393243 UPA393237:UPA393243 UYW393237:UYW393243 VIS393237:VIS393243 VSO393237:VSO393243 WCK393237:WCK393243 WMG393237:WMG393243 WWC393237:WWC393243 U458773:U458779 JQ458773:JQ458779 TM458773:TM458779 ADI458773:ADI458779 ANE458773:ANE458779 AXA458773:AXA458779 BGW458773:BGW458779 BQS458773:BQS458779 CAO458773:CAO458779 CKK458773:CKK458779 CUG458773:CUG458779 DEC458773:DEC458779 DNY458773:DNY458779 DXU458773:DXU458779 EHQ458773:EHQ458779 ERM458773:ERM458779 FBI458773:FBI458779 FLE458773:FLE458779 FVA458773:FVA458779 GEW458773:GEW458779 GOS458773:GOS458779 GYO458773:GYO458779 HIK458773:HIK458779 HSG458773:HSG458779 ICC458773:ICC458779 ILY458773:ILY458779 IVU458773:IVU458779 JFQ458773:JFQ458779 JPM458773:JPM458779 JZI458773:JZI458779 KJE458773:KJE458779 KTA458773:KTA458779 LCW458773:LCW458779 LMS458773:LMS458779 LWO458773:LWO458779 MGK458773:MGK458779 MQG458773:MQG458779 NAC458773:NAC458779 NJY458773:NJY458779 NTU458773:NTU458779 ODQ458773:ODQ458779 ONM458773:ONM458779 OXI458773:OXI458779 PHE458773:PHE458779 PRA458773:PRA458779 QAW458773:QAW458779 QKS458773:QKS458779 QUO458773:QUO458779 REK458773:REK458779 ROG458773:ROG458779 RYC458773:RYC458779 SHY458773:SHY458779 SRU458773:SRU458779 TBQ458773:TBQ458779 TLM458773:TLM458779 TVI458773:TVI458779 UFE458773:UFE458779 UPA458773:UPA458779 UYW458773:UYW458779 VIS458773:VIS458779 VSO458773:VSO458779 WCK458773:WCK458779 WMG458773:WMG458779 WWC458773:WWC458779 U524309:U524315 JQ524309:JQ524315 TM524309:TM524315 ADI524309:ADI524315 ANE524309:ANE524315 AXA524309:AXA524315 BGW524309:BGW524315 BQS524309:BQS524315 CAO524309:CAO524315 CKK524309:CKK524315 CUG524309:CUG524315 DEC524309:DEC524315 DNY524309:DNY524315 DXU524309:DXU524315 EHQ524309:EHQ524315 ERM524309:ERM524315 FBI524309:FBI524315 FLE524309:FLE524315 FVA524309:FVA524315 GEW524309:GEW524315 GOS524309:GOS524315 GYO524309:GYO524315 HIK524309:HIK524315 HSG524309:HSG524315 ICC524309:ICC524315 ILY524309:ILY524315 IVU524309:IVU524315 JFQ524309:JFQ524315 JPM524309:JPM524315 JZI524309:JZI524315 KJE524309:KJE524315 KTA524309:KTA524315 LCW524309:LCW524315 LMS524309:LMS524315 LWO524309:LWO524315 MGK524309:MGK524315 MQG524309:MQG524315 NAC524309:NAC524315 NJY524309:NJY524315 NTU524309:NTU524315 ODQ524309:ODQ524315 ONM524309:ONM524315 OXI524309:OXI524315 PHE524309:PHE524315 PRA524309:PRA524315 QAW524309:QAW524315 QKS524309:QKS524315 QUO524309:QUO524315 REK524309:REK524315 ROG524309:ROG524315 RYC524309:RYC524315 SHY524309:SHY524315 SRU524309:SRU524315 TBQ524309:TBQ524315 TLM524309:TLM524315 TVI524309:TVI524315 UFE524309:UFE524315 UPA524309:UPA524315 UYW524309:UYW524315 VIS524309:VIS524315 VSO524309:VSO524315 WCK524309:WCK524315 WMG524309:WMG524315 WWC524309:WWC524315 U589845:U589851 JQ589845:JQ589851 TM589845:TM589851 ADI589845:ADI589851 ANE589845:ANE589851 AXA589845:AXA589851 BGW589845:BGW589851 BQS589845:BQS589851 CAO589845:CAO589851 CKK589845:CKK589851 CUG589845:CUG589851 DEC589845:DEC589851 DNY589845:DNY589851 DXU589845:DXU589851 EHQ589845:EHQ589851 ERM589845:ERM589851 FBI589845:FBI589851 FLE589845:FLE589851 FVA589845:FVA589851 GEW589845:GEW589851 GOS589845:GOS589851 GYO589845:GYO589851 HIK589845:HIK589851 HSG589845:HSG589851 ICC589845:ICC589851 ILY589845:ILY589851 IVU589845:IVU589851 JFQ589845:JFQ589851 JPM589845:JPM589851 JZI589845:JZI589851 KJE589845:KJE589851 KTA589845:KTA589851 LCW589845:LCW589851 LMS589845:LMS589851 LWO589845:LWO589851 MGK589845:MGK589851 MQG589845:MQG589851 NAC589845:NAC589851 NJY589845:NJY589851 NTU589845:NTU589851 ODQ589845:ODQ589851 ONM589845:ONM589851 OXI589845:OXI589851 PHE589845:PHE589851 PRA589845:PRA589851 QAW589845:QAW589851 QKS589845:QKS589851 QUO589845:QUO589851 REK589845:REK589851 ROG589845:ROG589851 RYC589845:RYC589851 SHY589845:SHY589851 SRU589845:SRU589851 TBQ589845:TBQ589851 TLM589845:TLM589851 TVI589845:TVI589851 UFE589845:UFE589851 UPA589845:UPA589851 UYW589845:UYW589851 VIS589845:VIS589851 VSO589845:VSO589851 WCK589845:WCK589851 WMG589845:WMG589851 WWC589845:WWC589851 U655381:U655387 JQ655381:JQ655387 TM655381:TM655387 ADI655381:ADI655387 ANE655381:ANE655387 AXA655381:AXA655387 BGW655381:BGW655387 BQS655381:BQS655387 CAO655381:CAO655387 CKK655381:CKK655387 CUG655381:CUG655387 DEC655381:DEC655387 DNY655381:DNY655387 DXU655381:DXU655387 EHQ655381:EHQ655387 ERM655381:ERM655387 FBI655381:FBI655387 FLE655381:FLE655387 FVA655381:FVA655387 GEW655381:GEW655387 GOS655381:GOS655387 GYO655381:GYO655387 HIK655381:HIK655387 HSG655381:HSG655387 ICC655381:ICC655387 ILY655381:ILY655387 IVU655381:IVU655387 JFQ655381:JFQ655387 JPM655381:JPM655387 JZI655381:JZI655387 KJE655381:KJE655387 KTA655381:KTA655387 LCW655381:LCW655387 LMS655381:LMS655387 LWO655381:LWO655387 MGK655381:MGK655387 MQG655381:MQG655387 NAC655381:NAC655387 NJY655381:NJY655387 NTU655381:NTU655387 ODQ655381:ODQ655387 ONM655381:ONM655387 OXI655381:OXI655387 PHE655381:PHE655387 PRA655381:PRA655387 QAW655381:QAW655387 QKS655381:QKS655387 QUO655381:QUO655387 REK655381:REK655387 ROG655381:ROG655387 RYC655381:RYC655387 SHY655381:SHY655387 SRU655381:SRU655387 TBQ655381:TBQ655387 TLM655381:TLM655387 TVI655381:TVI655387 UFE655381:UFE655387 UPA655381:UPA655387 UYW655381:UYW655387 VIS655381:VIS655387 VSO655381:VSO655387 WCK655381:WCK655387 WMG655381:WMG655387 WWC655381:WWC655387 U720917:U720923 JQ720917:JQ720923 TM720917:TM720923 ADI720917:ADI720923 ANE720917:ANE720923 AXA720917:AXA720923 BGW720917:BGW720923 BQS720917:BQS720923 CAO720917:CAO720923 CKK720917:CKK720923 CUG720917:CUG720923 DEC720917:DEC720923 DNY720917:DNY720923 DXU720917:DXU720923 EHQ720917:EHQ720923 ERM720917:ERM720923 FBI720917:FBI720923 FLE720917:FLE720923 FVA720917:FVA720923 GEW720917:GEW720923 GOS720917:GOS720923 GYO720917:GYO720923 HIK720917:HIK720923 HSG720917:HSG720923 ICC720917:ICC720923 ILY720917:ILY720923 IVU720917:IVU720923 JFQ720917:JFQ720923 JPM720917:JPM720923 JZI720917:JZI720923 KJE720917:KJE720923 KTA720917:KTA720923 LCW720917:LCW720923 LMS720917:LMS720923 LWO720917:LWO720923 MGK720917:MGK720923 MQG720917:MQG720923 NAC720917:NAC720923 NJY720917:NJY720923 NTU720917:NTU720923 ODQ720917:ODQ720923 ONM720917:ONM720923 OXI720917:OXI720923 PHE720917:PHE720923 PRA720917:PRA720923 QAW720917:QAW720923 QKS720917:QKS720923 QUO720917:QUO720923 REK720917:REK720923 ROG720917:ROG720923 RYC720917:RYC720923 SHY720917:SHY720923 SRU720917:SRU720923 TBQ720917:TBQ720923 TLM720917:TLM720923 TVI720917:TVI720923 UFE720917:UFE720923 UPA720917:UPA720923 UYW720917:UYW720923 VIS720917:VIS720923 VSO720917:VSO720923 WCK720917:WCK720923 WMG720917:WMG720923 WWC720917:WWC720923 U786453:U786459 JQ786453:JQ786459 TM786453:TM786459 ADI786453:ADI786459 ANE786453:ANE786459 AXA786453:AXA786459 BGW786453:BGW786459 BQS786453:BQS786459 CAO786453:CAO786459 CKK786453:CKK786459 CUG786453:CUG786459 DEC786453:DEC786459 DNY786453:DNY786459 DXU786453:DXU786459 EHQ786453:EHQ786459 ERM786453:ERM786459 FBI786453:FBI786459 FLE786453:FLE786459 FVA786453:FVA786459 GEW786453:GEW786459 GOS786453:GOS786459 GYO786453:GYO786459 HIK786453:HIK786459 HSG786453:HSG786459 ICC786453:ICC786459 ILY786453:ILY786459 IVU786453:IVU786459 JFQ786453:JFQ786459 JPM786453:JPM786459 JZI786453:JZI786459 KJE786453:KJE786459 KTA786453:KTA786459 LCW786453:LCW786459 LMS786453:LMS786459 LWO786453:LWO786459 MGK786453:MGK786459 MQG786453:MQG786459 NAC786453:NAC786459 NJY786453:NJY786459 NTU786453:NTU786459 ODQ786453:ODQ786459 ONM786453:ONM786459 OXI786453:OXI786459 PHE786453:PHE786459 PRA786453:PRA786459 QAW786453:QAW786459 QKS786453:QKS786459 QUO786453:QUO786459 REK786453:REK786459 ROG786453:ROG786459 RYC786453:RYC786459 SHY786453:SHY786459 SRU786453:SRU786459 TBQ786453:TBQ786459 TLM786453:TLM786459 TVI786453:TVI786459 UFE786453:UFE786459 UPA786453:UPA786459 UYW786453:UYW786459 VIS786453:VIS786459 VSO786453:VSO786459 WCK786453:WCK786459 WMG786453:WMG786459 WWC786453:WWC786459 U851989:U851995 JQ851989:JQ851995 TM851989:TM851995 ADI851989:ADI851995 ANE851989:ANE851995 AXA851989:AXA851995 BGW851989:BGW851995 BQS851989:BQS851995 CAO851989:CAO851995 CKK851989:CKK851995 CUG851989:CUG851995 DEC851989:DEC851995 DNY851989:DNY851995 DXU851989:DXU851995 EHQ851989:EHQ851995 ERM851989:ERM851995 FBI851989:FBI851995 FLE851989:FLE851995 FVA851989:FVA851995 GEW851989:GEW851995 GOS851989:GOS851995 GYO851989:GYO851995 HIK851989:HIK851995 HSG851989:HSG851995 ICC851989:ICC851995 ILY851989:ILY851995 IVU851989:IVU851995 JFQ851989:JFQ851995 JPM851989:JPM851995 JZI851989:JZI851995 KJE851989:KJE851995 KTA851989:KTA851995 LCW851989:LCW851995 LMS851989:LMS851995 LWO851989:LWO851995 MGK851989:MGK851995 MQG851989:MQG851995 NAC851989:NAC851995 NJY851989:NJY851995 NTU851989:NTU851995 ODQ851989:ODQ851995 ONM851989:ONM851995 OXI851989:OXI851995 PHE851989:PHE851995 PRA851989:PRA851995 QAW851989:QAW851995 QKS851989:QKS851995 QUO851989:QUO851995 REK851989:REK851995 ROG851989:ROG851995 RYC851989:RYC851995 SHY851989:SHY851995 SRU851989:SRU851995 TBQ851989:TBQ851995 TLM851989:TLM851995 TVI851989:TVI851995 UFE851989:UFE851995 UPA851989:UPA851995 UYW851989:UYW851995 VIS851989:VIS851995 VSO851989:VSO851995 WCK851989:WCK851995 WMG851989:WMG851995 WWC851989:WWC851995 U917525:U917531 JQ917525:JQ917531 TM917525:TM917531 ADI917525:ADI917531 ANE917525:ANE917531 AXA917525:AXA917531 BGW917525:BGW917531 BQS917525:BQS917531 CAO917525:CAO917531 CKK917525:CKK917531 CUG917525:CUG917531 DEC917525:DEC917531 DNY917525:DNY917531 DXU917525:DXU917531 EHQ917525:EHQ917531 ERM917525:ERM917531 FBI917525:FBI917531 FLE917525:FLE917531 FVA917525:FVA917531 GEW917525:GEW917531 GOS917525:GOS917531 GYO917525:GYO917531 HIK917525:HIK917531 HSG917525:HSG917531 ICC917525:ICC917531 ILY917525:ILY917531 IVU917525:IVU917531 JFQ917525:JFQ917531 JPM917525:JPM917531 JZI917525:JZI917531 KJE917525:KJE917531 KTA917525:KTA917531 LCW917525:LCW917531 LMS917525:LMS917531 LWO917525:LWO917531 MGK917525:MGK917531 MQG917525:MQG917531 NAC917525:NAC917531 NJY917525:NJY917531 NTU917525:NTU917531 ODQ917525:ODQ917531 ONM917525:ONM917531 OXI917525:OXI917531 PHE917525:PHE917531 PRA917525:PRA917531 QAW917525:QAW917531 QKS917525:QKS917531 QUO917525:QUO917531 REK917525:REK917531 ROG917525:ROG917531 RYC917525:RYC917531 SHY917525:SHY917531 SRU917525:SRU917531 TBQ917525:TBQ917531 TLM917525:TLM917531 TVI917525:TVI917531 UFE917525:UFE917531 UPA917525:UPA917531 UYW917525:UYW917531 VIS917525:VIS917531 VSO917525:VSO917531 WCK917525:WCK917531 WMG917525:WMG917531 WWC917525:WWC917531 U983061:U983067 JQ983061:JQ983067 TM983061:TM983067 ADI983061:ADI983067 ANE983061:ANE983067 AXA983061:AXA983067 BGW983061:BGW983067 BQS983061:BQS983067 CAO983061:CAO983067 CKK983061:CKK983067 CUG983061:CUG983067 DEC983061:DEC983067 DNY983061:DNY983067 DXU983061:DXU983067 EHQ983061:EHQ983067 ERM983061:ERM983067 FBI983061:FBI983067 FLE983061:FLE983067 FVA983061:FVA983067 GEW983061:GEW983067 GOS983061:GOS983067 GYO983061:GYO983067 HIK983061:HIK983067 HSG983061:HSG983067 ICC983061:ICC983067 ILY983061:ILY983067 IVU983061:IVU983067 JFQ983061:JFQ983067 JPM983061:JPM983067 JZI983061:JZI983067 KJE983061:KJE983067 KTA983061:KTA983067 LCW983061:LCW983067 LMS983061:LMS983067 LWO983061:LWO983067 MGK983061:MGK983067 MQG983061:MQG983067 NAC983061:NAC983067 NJY983061:NJY983067 NTU983061:NTU983067 ODQ983061:ODQ983067 ONM983061:ONM983067 OXI983061:OXI983067 PHE983061:PHE983067 PRA983061:PRA983067 QAW983061:QAW983067 QKS983061:QKS983067 QUO983061:QUO983067 REK983061:REK983067 ROG983061:ROG983067 RYC983061:RYC983067 SHY983061:SHY983067 SRU983061:SRU983067 TBQ983061:TBQ983067 TLM983061:TLM983067 TVI983061:TVI983067 UFE983061:UFE983067 UPA983061:UPA983067 UYW983061:UYW983067 VIS983061:VIS983067 VSO983061:VSO983067 WCK983061:WCK983067 WMG983061:WMG983067 WWC983061:WWC983067 U29:U35 JQ29:JQ35 TM29:TM35 ADI29:ADI35 ANE29:ANE35 AXA29:AXA35 BGW29:BGW35 BQS29:BQS35 CAO29:CAO35 CKK29:CKK35 CUG29:CUG35 DEC29:DEC35 DNY29:DNY35 DXU29:DXU35 EHQ29:EHQ35 ERM29:ERM35 FBI29:FBI35 FLE29:FLE35 FVA29:FVA35 GEW29:GEW35 GOS29:GOS35 GYO29:GYO35 HIK29:HIK35 HSG29:HSG35 ICC29:ICC35 ILY29:ILY35 IVU29:IVU35 JFQ29:JFQ35 JPM29:JPM35 JZI29:JZI35 KJE29:KJE35 KTA29:KTA35 LCW29:LCW35 LMS29:LMS35 LWO29:LWO35 MGK29:MGK35 MQG29:MQG35 NAC29:NAC35 NJY29:NJY35 NTU29:NTU35 ODQ29:ODQ35 ONM29:ONM35 OXI29:OXI35 PHE29:PHE35 PRA29:PRA35 QAW29:QAW35 QKS29:QKS35 QUO29:QUO35 REK29:REK35 ROG29:ROG35 RYC29:RYC35 SHY29:SHY35 SRU29:SRU35 TBQ29:TBQ35 TLM29:TLM35 TVI29:TVI35 UFE29:UFE35 UPA29:UPA35 UYW29:UYW35 VIS29:VIS35 VSO29:VSO35 WCK29:WCK35 WMG29:WMG35 WWC29:WWC35 U65565:U65571 JQ65565:JQ65571 TM65565:TM65571 ADI65565:ADI65571 ANE65565:ANE65571 AXA65565:AXA65571 BGW65565:BGW65571 BQS65565:BQS65571 CAO65565:CAO65571 CKK65565:CKK65571 CUG65565:CUG65571 DEC65565:DEC65571 DNY65565:DNY65571 DXU65565:DXU65571 EHQ65565:EHQ65571 ERM65565:ERM65571 FBI65565:FBI65571 FLE65565:FLE65571 FVA65565:FVA65571 GEW65565:GEW65571 GOS65565:GOS65571 GYO65565:GYO65571 HIK65565:HIK65571 HSG65565:HSG65571 ICC65565:ICC65571 ILY65565:ILY65571 IVU65565:IVU65571 JFQ65565:JFQ65571 JPM65565:JPM65571 JZI65565:JZI65571 KJE65565:KJE65571 KTA65565:KTA65571 LCW65565:LCW65571 LMS65565:LMS65571 LWO65565:LWO65571 MGK65565:MGK65571 MQG65565:MQG65571 NAC65565:NAC65571 NJY65565:NJY65571 NTU65565:NTU65571 ODQ65565:ODQ65571 ONM65565:ONM65571 OXI65565:OXI65571 PHE65565:PHE65571 PRA65565:PRA65571 QAW65565:QAW65571 QKS65565:QKS65571 QUO65565:QUO65571 REK65565:REK65571 ROG65565:ROG65571 RYC65565:RYC65571 SHY65565:SHY65571 SRU65565:SRU65571 TBQ65565:TBQ65571 TLM65565:TLM65571 TVI65565:TVI65571 UFE65565:UFE65571 UPA65565:UPA65571 UYW65565:UYW65571 VIS65565:VIS65571 VSO65565:VSO65571 WCK65565:WCK65571 WMG65565:WMG65571 WWC65565:WWC65571 U131101:U131107 JQ131101:JQ131107 TM131101:TM131107 ADI131101:ADI131107 ANE131101:ANE131107 AXA131101:AXA131107 BGW131101:BGW131107 BQS131101:BQS131107 CAO131101:CAO131107 CKK131101:CKK131107 CUG131101:CUG131107 DEC131101:DEC131107 DNY131101:DNY131107 DXU131101:DXU131107 EHQ131101:EHQ131107 ERM131101:ERM131107 FBI131101:FBI131107 FLE131101:FLE131107 FVA131101:FVA131107 GEW131101:GEW131107 GOS131101:GOS131107 GYO131101:GYO131107 HIK131101:HIK131107 HSG131101:HSG131107 ICC131101:ICC131107 ILY131101:ILY131107 IVU131101:IVU131107 JFQ131101:JFQ131107 JPM131101:JPM131107 JZI131101:JZI131107 KJE131101:KJE131107 KTA131101:KTA131107 LCW131101:LCW131107 LMS131101:LMS131107 LWO131101:LWO131107 MGK131101:MGK131107 MQG131101:MQG131107 NAC131101:NAC131107 NJY131101:NJY131107 NTU131101:NTU131107 ODQ131101:ODQ131107 ONM131101:ONM131107 OXI131101:OXI131107 PHE131101:PHE131107 PRA131101:PRA131107 QAW131101:QAW131107 QKS131101:QKS131107 QUO131101:QUO131107 REK131101:REK131107 ROG131101:ROG131107 RYC131101:RYC131107 SHY131101:SHY131107 SRU131101:SRU131107 TBQ131101:TBQ131107 TLM131101:TLM131107 TVI131101:TVI131107 UFE131101:UFE131107 UPA131101:UPA131107 UYW131101:UYW131107 VIS131101:VIS131107 VSO131101:VSO131107 WCK131101:WCK131107 WMG131101:WMG131107 WWC131101:WWC131107 U196637:U196643 JQ196637:JQ196643 TM196637:TM196643 ADI196637:ADI196643 ANE196637:ANE196643 AXA196637:AXA196643 BGW196637:BGW196643 BQS196637:BQS196643 CAO196637:CAO196643 CKK196637:CKK196643 CUG196637:CUG196643 DEC196637:DEC196643 DNY196637:DNY196643 DXU196637:DXU196643 EHQ196637:EHQ196643 ERM196637:ERM196643 FBI196637:FBI196643 FLE196637:FLE196643 FVA196637:FVA196643 GEW196637:GEW196643 GOS196637:GOS196643 GYO196637:GYO196643 HIK196637:HIK196643 HSG196637:HSG196643 ICC196637:ICC196643 ILY196637:ILY196643 IVU196637:IVU196643 JFQ196637:JFQ196643 JPM196637:JPM196643 JZI196637:JZI196643 KJE196637:KJE196643 KTA196637:KTA196643 LCW196637:LCW196643 LMS196637:LMS196643 LWO196637:LWO196643 MGK196637:MGK196643 MQG196637:MQG196643 NAC196637:NAC196643 NJY196637:NJY196643 NTU196637:NTU196643 ODQ196637:ODQ196643 ONM196637:ONM196643 OXI196637:OXI196643 PHE196637:PHE196643 PRA196637:PRA196643 QAW196637:QAW196643 QKS196637:QKS196643 QUO196637:QUO196643 REK196637:REK196643 ROG196637:ROG196643 RYC196637:RYC196643 SHY196637:SHY196643 SRU196637:SRU196643 TBQ196637:TBQ196643 TLM196637:TLM196643 TVI196637:TVI196643 UFE196637:UFE196643 UPA196637:UPA196643 UYW196637:UYW196643 VIS196637:VIS196643 VSO196637:VSO196643 WCK196637:WCK196643 WMG196637:WMG196643 WWC196637:WWC196643 U262173:U262179 JQ262173:JQ262179 TM262173:TM262179 ADI262173:ADI262179 ANE262173:ANE262179 AXA262173:AXA262179 BGW262173:BGW262179 BQS262173:BQS262179 CAO262173:CAO262179 CKK262173:CKK262179 CUG262173:CUG262179 DEC262173:DEC262179 DNY262173:DNY262179 DXU262173:DXU262179 EHQ262173:EHQ262179 ERM262173:ERM262179 FBI262173:FBI262179 FLE262173:FLE262179 FVA262173:FVA262179 GEW262173:GEW262179 GOS262173:GOS262179 GYO262173:GYO262179 HIK262173:HIK262179 HSG262173:HSG262179 ICC262173:ICC262179 ILY262173:ILY262179 IVU262173:IVU262179 JFQ262173:JFQ262179 JPM262173:JPM262179 JZI262173:JZI262179 KJE262173:KJE262179 KTA262173:KTA262179 LCW262173:LCW262179 LMS262173:LMS262179 LWO262173:LWO262179 MGK262173:MGK262179 MQG262173:MQG262179 NAC262173:NAC262179 NJY262173:NJY262179 NTU262173:NTU262179 ODQ262173:ODQ262179 ONM262173:ONM262179 OXI262173:OXI262179 PHE262173:PHE262179 PRA262173:PRA262179 QAW262173:QAW262179 QKS262173:QKS262179 QUO262173:QUO262179 REK262173:REK262179 ROG262173:ROG262179 RYC262173:RYC262179 SHY262173:SHY262179 SRU262173:SRU262179 TBQ262173:TBQ262179 TLM262173:TLM262179 TVI262173:TVI262179 UFE262173:UFE262179 UPA262173:UPA262179 UYW262173:UYW262179 VIS262173:VIS262179 VSO262173:VSO262179 WCK262173:WCK262179 WMG262173:WMG262179 WWC262173:WWC262179 U327709:U327715 JQ327709:JQ327715 TM327709:TM327715 ADI327709:ADI327715 ANE327709:ANE327715 AXA327709:AXA327715 BGW327709:BGW327715 BQS327709:BQS327715 CAO327709:CAO327715 CKK327709:CKK327715 CUG327709:CUG327715 DEC327709:DEC327715 DNY327709:DNY327715 DXU327709:DXU327715 EHQ327709:EHQ327715 ERM327709:ERM327715 FBI327709:FBI327715 FLE327709:FLE327715 FVA327709:FVA327715 GEW327709:GEW327715 GOS327709:GOS327715 GYO327709:GYO327715 HIK327709:HIK327715 HSG327709:HSG327715 ICC327709:ICC327715 ILY327709:ILY327715 IVU327709:IVU327715 JFQ327709:JFQ327715 JPM327709:JPM327715 JZI327709:JZI327715 KJE327709:KJE327715 KTA327709:KTA327715 LCW327709:LCW327715 LMS327709:LMS327715 LWO327709:LWO327715 MGK327709:MGK327715 MQG327709:MQG327715 NAC327709:NAC327715 NJY327709:NJY327715 NTU327709:NTU327715 ODQ327709:ODQ327715 ONM327709:ONM327715 OXI327709:OXI327715 PHE327709:PHE327715 PRA327709:PRA327715 QAW327709:QAW327715 QKS327709:QKS327715 QUO327709:QUO327715 REK327709:REK327715 ROG327709:ROG327715 RYC327709:RYC327715 SHY327709:SHY327715 SRU327709:SRU327715 TBQ327709:TBQ327715 TLM327709:TLM327715 TVI327709:TVI327715 UFE327709:UFE327715 UPA327709:UPA327715 UYW327709:UYW327715 VIS327709:VIS327715 VSO327709:VSO327715 WCK327709:WCK327715 WMG327709:WMG327715 WWC327709:WWC327715 U393245:U393251 JQ393245:JQ393251 TM393245:TM393251 ADI393245:ADI393251 ANE393245:ANE393251 AXA393245:AXA393251 BGW393245:BGW393251 BQS393245:BQS393251 CAO393245:CAO393251 CKK393245:CKK393251 CUG393245:CUG393251 DEC393245:DEC393251 DNY393245:DNY393251 DXU393245:DXU393251 EHQ393245:EHQ393251 ERM393245:ERM393251 FBI393245:FBI393251 FLE393245:FLE393251 FVA393245:FVA393251 GEW393245:GEW393251 GOS393245:GOS393251 GYO393245:GYO393251 HIK393245:HIK393251 HSG393245:HSG393251 ICC393245:ICC393251 ILY393245:ILY393251 IVU393245:IVU393251 JFQ393245:JFQ393251 JPM393245:JPM393251 JZI393245:JZI393251 KJE393245:KJE393251 KTA393245:KTA393251 LCW393245:LCW393251 LMS393245:LMS393251 LWO393245:LWO393251 MGK393245:MGK393251 MQG393245:MQG393251 NAC393245:NAC393251 NJY393245:NJY393251 NTU393245:NTU393251 ODQ393245:ODQ393251 ONM393245:ONM393251 OXI393245:OXI393251 PHE393245:PHE393251 PRA393245:PRA393251 QAW393245:QAW393251 QKS393245:QKS393251 QUO393245:QUO393251 REK393245:REK393251 ROG393245:ROG393251 RYC393245:RYC393251 SHY393245:SHY393251 SRU393245:SRU393251 TBQ393245:TBQ393251 TLM393245:TLM393251 TVI393245:TVI393251 UFE393245:UFE393251 UPA393245:UPA393251 UYW393245:UYW393251 VIS393245:VIS393251 VSO393245:VSO393251 WCK393245:WCK393251 WMG393245:WMG393251 WWC393245:WWC393251 U458781:U458787 JQ458781:JQ458787 TM458781:TM458787 ADI458781:ADI458787 ANE458781:ANE458787 AXA458781:AXA458787 BGW458781:BGW458787 BQS458781:BQS458787 CAO458781:CAO458787 CKK458781:CKK458787 CUG458781:CUG458787 DEC458781:DEC458787 DNY458781:DNY458787 DXU458781:DXU458787 EHQ458781:EHQ458787 ERM458781:ERM458787 FBI458781:FBI458787 FLE458781:FLE458787 FVA458781:FVA458787 GEW458781:GEW458787 GOS458781:GOS458787 GYO458781:GYO458787 HIK458781:HIK458787 HSG458781:HSG458787 ICC458781:ICC458787 ILY458781:ILY458787 IVU458781:IVU458787 JFQ458781:JFQ458787 JPM458781:JPM458787 JZI458781:JZI458787 KJE458781:KJE458787 KTA458781:KTA458787 LCW458781:LCW458787 LMS458781:LMS458787 LWO458781:LWO458787 MGK458781:MGK458787 MQG458781:MQG458787 NAC458781:NAC458787 NJY458781:NJY458787 NTU458781:NTU458787 ODQ458781:ODQ458787 ONM458781:ONM458787 OXI458781:OXI458787 PHE458781:PHE458787 PRA458781:PRA458787 QAW458781:QAW458787 QKS458781:QKS458787 QUO458781:QUO458787 REK458781:REK458787 ROG458781:ROG458787 RYC458781:RYC458787 SHY458781:SHY458787 SRU458781:SRU458787 TBQ458781:TBQ458787 TLM458781:TLM458787 TVI458781:TVI458787 UFE458781:UFE458787 UPA458781:UPA458787 UYW458781:UYW458787 VIS458781:VIS458787 VSO458781:VSO458787 WCK458781:WCK458787 WMG458781:WMG458787 WWC458781:WWC458787 U524317:U524323 JQ524317:JQ524323 TM524317:TM524323 ADI524317:ADI524323 ANE524317:ANE524323 AXA524317:AXA524323 BGW524317:BGW524323 BQS524317:BQS524323 CAO524317:CAO524323 CKK524317:CKK524323 CUG524317:CUG524323 DEC524317:DEC524323 DNY524317:DNY524323 DXU524317:DXU524323 EHQ524317:EHQ524323 ERM524317:ERM524323 FBI524317:FBI524323 FLE524317:FLE524323 FVA524317:FVA524323 GEW524317:GEW524323 GOS524317:GOS524323 GYO524317:GYO524323 HIK524317:HIK524323 HSG524317:HSG524323 ICC524317:ICC524323 ILY524317:ILY524323 IVU524317:IVU524323 JFQ524317:JFQ524323 JPM524317:JPM524323 JZI524317:JZI524323 KJE524317:KJE524323 KTA524317:KTA524323 LCW524317:LCW524323 LMS524317:LMS524323 LWO524317:LWO524323 MGK524317:MGK524323 MQG524317:MQG524323 NAC524317:NAC524323 NJY524317:NJY524323 NTU524317:NTU524323 ODQ524317:ODQ524323 ONM524317:ONM524323 OXI524317:OXI524323 PHE524317:PHE524323 PRA524317:PRA524323 QAW524317:QAW524323 QKS524317:QKS524323 QUO524317:QUO524323 REK524317:REK524323 ROG524317:ROG524323 RYC524317:RYC524323 SHY524317:SHY524323 SRU524317:SRU524323 TBQ524317:TBQ524323 TLM524317:TLM524323 TVI524317:TVI524323 UFE524317:UFE524323 UPA524317:UPA524323 UYW524317:UYW524323 VIS524317:VIS524323 VSO524317:VSO524323 WCK524317:WCK524323 WMG524317:WMG524323 WWC524317:WWC524323 U589853:U589859 JQ589853:JQ589859 TM589853:TM589859 ADI589853:ADI589859 ANE589853:ANE589859 AXA589853:AXA589859 BGW589853:BGW589859 BQS589853:BQS589859 CAO589853:CAO589859 CKK589853:CKK589859 CUG589853:CUG589859 DEC589853:DEC589859 DNY589853:DNY589859 DXU589853:DXU589859 EHQ589853:EHQ589859 ERM589853:ERM589859 FBI589853:FBI589859 FLE589853:FLE589859 FVA589853:FVA589859 GEW589853:GEW589859 GOS589853:GOS589859 GYO589853:GYO589859 HIK589853:HIK589859 HSG589853:HSG589859 ICC589853:ICC589859 ILY589853:ILY589859 IVU589853:IVU589859 JFQ589853:JFQ589859 JPM589853:JPM589859 JZI589853:JZI589859 KJE589853:KJE589859 KTA589853:KTA589859 LCW589853:LCW589859 LMS589853:LMS589859 LWO589853:LWO589859 MGK589853:MGK589859 MQG589853:MQG589859 NAC589853:NAC589859 NJY589853:NJY589859 NTU589853:NTU589859 ODQ589853:ODQ589859 ONM589853:ONM589859 OXI589853:OXI589859 PHE589853:PHE589859 PRA589853:PRA589859 QAW589853:QAW589859 QKS589853:QKS589859 QUO589853:QUO589859 REK589853:REK589859 ROG589853:ROG589859 RYC589853:RYC589859 SHY589853:SHY589859 SRU589853:SRU589859 TBQ589853:TBQ589859 TLM589853:TLM589859 TVI589853:TVI589859 UFE589853:UFE589859 UPA589853:UPA589859 UYW589853:UYW589859 VIS589853:VIS589859 VSO589853:VSO589859 WCK589853:WCK589859 WMG589853:WMG589859 WWC589853:WWC589859 U655389:U655395 JQ655389:JQ655395 TM655389:TM655395 ADI655389:ADI655395 ANE655389:ANE655395 AXA655389:AXA655395 BGW655389:BGW655395 BQS655389:BQS655395 CAO655389:CAO655395 CKK655389:CKK655395 CUG655389:CUG655395 DEC655389:DEC655395 DNY655389:DNY655395 DXU655389:DXU655395 EHQ655389:EHQ655395 ERM655389:ERM655395 FBI655389:FBI655395 FLE655389:FLE655395 FVA655389:FVA655395 GEW655389:GEW655395 GOS655389:GOS655395 GYO655389:GYO655395 HIK655389:HIK655395 HSG655389:HSG655395 ICC655389:ICC655395 ILY655389:ILY655395 IVU655389:IVU655395 JFQ655389:JFQ655395 JPM655389:JPM655395 JZI655389:JZI655395 KJE655389:KJE655395 KTA655389:KTA655395 LCW655389:LCW655395 LMS655389:LMS655395 LWO655389:LWO655395 MGK655389:MGK655395 MQG655389:MQG655395 NAC655389:NAC655395 NJY655389:NJY655395 NTU655389:NTU655395 ODQ655389:ODQ655395 ONM655389:ONM655395 OXI655389:OXI655395 PHE655389:PHE655395 PRA655389:PRA655395 QAW655389:QAW655395 QKS655389:QKS655395 QUO655389:QUO655395 REK655389:REK655395 ROG655389:ROG655395 RYC655389:RYC655395 SHY655389:SHY655395 SRU655389:SRU655395 TBQ655389:TBQ655395 TLM655389:TLM655395 TVI655389:TVI655395 UFE655389:UFE655395 UPA655389:UPA655395 UYW655389:UYW655395 VIS655389:VIS655395 VSO655389:VSO655395 WCK655389:WCK655395 WMG655389:WMG655395 WWC655389:WWC655395 U720925:U720931 JQ720925:JQ720931 TM720925:TM720931 ADI720925:ADI720931 ANE720925:ANE720931 AXA720925:AXA720931 BGW720925:BGW720931 BQS720925:BQS720931 CAO720925:CAO720931 CKK720925:CKK720931 CUG720925:CUG720931 DEC720925:DEC720931 DNY720925:DNY720931 DXU720925:DXU720931 EHQ720925:EHQ720931 ERM720925:ERM720931 FBI720925:FBI720931 FLE720925:FLE720931 FVA720925:FVA720931 GEW720925:GEW720931 GOS720925:GOS720931 GYO720925:GYO720931 HIK720925:HIK720931 HSG720925:HSG720931 ICC720925:ICC720931 ILY720925:ILY720931 IVU720925:IVU720931 JFQ720925:JFQ720931 JPM720925:JPM720931 JZI720925:JZI720931 KJE720925:KJE720931 KTA720925:KTA720931 LCW720925:LCW720931 LMS720925:LMS720931 LWO720925:LWO720931 MGK720925:MGK720931 MQG720925:MQG720931 NAC720925:NAC720931 NJY720925:NJY720931 NTU720925:NTU720931 ODQ720925:ODQ720931 ONM720925:ONM720931 OXI720925:OXI720931 PHE720925:PHE720931 PRA720925:PRA720931 QAW720925:QAW720931 QKS720925:QKS720931 QUO720925:QUO720931 REK720925:REK720931 ROG720925:ROG720931 RYC720925:RYC720931 SHY720925:SHY720931 SRU720925:SRU720931 TBQ720925:TBQ720931 TLM720925:TLM720931 TVI720925:TVI720931 UFE720925:UFE720931 UPA720925:UPA720931 UYW720925:UYW720931 VIS720925:VIS720931 VSO720925:VSO720931 WCK720925:WCK720931 WMG720925:WMG720931 WWC720925:WWC720931 U786461:U786467 JQ786461:JQ786467 TM786461:TM786467 ADI786461:ADI786467 ANE786461:ANE786467 AXA786461:AXA786467 BGW786461:BGW786467 BQS786461:BQS786467 CAO786461:CAO786467 CKK786461:CKK786467 CUG786461:CUG786467 DEC786461:DEC786467 DNY786461:DNY786467 DXU786461:DXU786467 EHQ786461:EHQ786467 ERM786461:ERM786467 FBI786461:FBI786467 FLE786461:FLE786467 FVA786461:FVA786467 GEW786461:GEW786467 GOS786461:GOS786467 GYO786461:GYO786467 HIK786461:HIK786467 HSG786461:HSG786467 ICC786461:ICC786467 ILY786461:ILY786467 IVU786461:IVU786467 JFQ786461:JFQ786467 JPM786461:JPM786467 JZI786461:JZI786467 KJE786461:KJE786467 KTA786461:KTA786467 LCW786461:LCW786467 LMS786461:LMS786467 LWO786461:LWO786467 MGK786461:MGK786467 MQG786461:MQG786467 NAC786461:NAC786467 NJY786461:NJY786467 NTU786461:NTU786467 ODQ786461:ODQ786467 ONM786461:ONM786467 OXI786461:OXI786467 PHE786461:PHE786467 PRA786461:PRA786467 QAW786461:QAW786467 QKS786461:QKS786467 QUO786461:QUO786467 REK786461:REK786467 ROG786461:ROG786467 RYC786461:RYC786467 SHY786461:SHY786467 SRU786461:SRU786467 TBQ786461:TBQ786467 TLM786461:TLM786467 TVI786461:TVI786467 UFE786461:UFE786467 UPA786461:UPA786467 UYW786461:UYW786467 VIS786461:VIS786467 VSO786461:VSO786467 WCK786461:WCK786467 WMG786461:WMG786467 WWC786461:WWC786467 U851997:U852003 JQ851997:JQ852003 TM851997:TM852003 ADI851997:ADI852003 ANE851997:ANE852003 AXA851997:AXA852003 BGW851997:BGW852003 BQS851997:BQS852003 CAO851997:CAO852003 CKK851997:CKK852003 CUG851997:CUG852003 DEC851997:DEC852003 DNY851997:DNY852003 DXU851997:DXU852003 EHQ851997:EHQ852003 ERM851997:ERM852003 FBI851997:FBI852003 FLE851997:FLE852003 FVA851997:FVA852003 GEW851997:GEW852003 GOS851997:GOS852003 GYO851997:GYO852003 HIK851997:HIK852003 HSG851997:HSG852003 ICC851997:ICC852003 ILY851997:ILY852003 IVU851997:IVU852003 JFQ851997:JFQ852003 JPM851997:JPM852003 JZI851997:JZI852003 KJE851997:KJE852003 KTA851997:KTA852003 LCW851997:LCW852003 LMS851997:LMS852003 LWO851997:LWO852003 MGK851997:MGK852003 MQG851997:MQG852003 NAC851997:NAC852003 NJY851997:NJY852003 NTU851997:NTU852003 ODQ851997:ODQ852003 ONM851997:ONM852003 OXI851997:OXI852003 PHE851997:PHE852003 PRA851997:PRA852003 QAW851997:QAW852003 QKS851997:QKS852003 QUO851997:QUO852003 REK851997:REK852003 ROG851997:ROG852003 RYC851997:RYC852003 SHY851997:SHY852003 SRU851997:SRU852003 TBQ851997:TBQ852003 TLM851997:TLM852003 TVI851997:TVI852003 UFE851997:UFE852003 UPA851997:UPA852003 UYW851997:UYW852003 VIS851997:VIS852003 VSO851997:VSO852003 WCK851997:WCK852003 WMG851997:WMG852003 WWC851997:WWC852003 U917533:U917539 JQ917533:JQ917539 TM917533:TM917539 ADI917533:ADI917539 ANE917533:ANE917539 AXA917533:AXA917539 BGW917533:BGW917539 BQS917533:BQS917539 CAO917533:CAO917539 CKK917533:CKK917539 CUG917533:CUG917539 DEC917533:DEC917539 DNY917533:DNY917539 DXU917533:DXU917539 EHQ917533:EHQ917539 ERM917533:ERM917539 FBI917533:FBI917539 FLE917533:FLE917539 FVA917533:FVA917539 GEW917533:GEW917539 GOS917533:GOS917539 GYO917533:GYO917539 HIK917533:HIK917539 HSG917533:HSG917539 ICC917533:ICC917539 ILY917533:ILY917539 IVU917533:IVU917539 JFQ917533:JFQ917539 JPM917533:JPM917539 JZI917533:JZI917539 KJE917533:KJE917539 KTA917533:KTA917539 LCW917533:LCW917539 LMS917533:LMS917539 LWO917533:LWO917539 MGK917533:MGK917539 MQG917533:MQG917539 NAC917533:NAC917539 NJY917533:NJY917539 NTU917533:NTU917539 ODQ917533:ODQ917539 ONM917533:ONM917539 OXI917533:OXI917539 PHE917533:PHE917539 PRA917533:PRA917539 QAW917533:QAW917539 QKS917533:QKS917539 QUO917533:QUO917539 REK917533:REK917539 ROG917533:ROG917539 RYC917533:RYC917539 SHY917533:SHY917539 SRU917533:SRU917539 TBQ917533:TBQ917539 TLM917533:TLM917539 TVI917533:TVI917539 UFE917533:UFE917539 UPA917533:UPA917539 UYW917533:UYW917539 VIS917533:VIS917539 VSO917533:VSO917539 WCK917533:WCK917539 WMG917533:WMG917539 WWC917533:WWC917539 U983069:U983075 JQ983069:JQ983075 TM983069:TM983075 ADI983069:ADI983075 ANE983069:ANE983075 AXA983069:AXA983075 BGW983069:BGW983075 BQS983069:BQS983075 CAO983069:CAO983075 CKK983069:CKK983075 CUG983069:CUG983075 DEC983069:DEC983075 DNY983069:DNY983075 DXU983069:DXU983075 EHQ983069:EHQ983075 ERM983069:ERM983075 FBI983069:FBI983075 FLE983069:FLE983075 FVA983069:FVA983075 GEW983069:GEW983075 GOS983069:GOS983075 GYO983069:GYO983075 HIK983069:HIK983075 HSG983069:HSG983075 ICC983069:ICC983075 ILY983069:ILY983075 IVU983069:IVU983075 JFQ983069:JFQ983075 JPM983069:JPM983075 JZI983069:JZI983075 KJE983069:KJE983075 KTA983069:KTA983075 LCW983069:LCW983075 LMS983069:LMS983075 LWO983069:LWO983075 MGK983069:MGK983075 MQG983069:MQG983075 NAC983069:NAC983075 NJY983069:NJY983075 NTU983069:NTU983075 ODQ983069:ODQ983075 ONM983069:ONM983075 OXI983069:OXI983075 PHE983069:PHE983075 PRA983069:PRA983075 QAW983069:QAW983075 QKS983069:QKS983075 QUO983069:QUO983075 REK983069:REK983075 ROG983069:ROG983075 RYC983069:RYC983075 SHY983069:SHY983075 SRU983069:SRU983075 TBQ983069:TBQ983075 TLM983069:TLM983075 TVI983069:TVI983075 UFE983069:UFE983075 UPA983069:UPA983075 UYW983069:UYW983075 VIS983069:VIS983075 VSO983069:VSO983075 WCK983069:WCK983075 WMG983069:WMG983075 WWC983069:WWC983075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U65555 JQ65555 TM65555 ADI65555 ANE65555 AXA65555 BGW65555 BQS65555 CAO65555 CKK65555 CUG65555 DEC65555 DNY65555 DXU65555 EHQ65555 ERM65555 FBI65555 FLE65555 FVA65555 GEW65555 GOS65555 GYO65555 HIK65555 HSG65555 ICC65555 ILY65555 IVU65555 JFQ65555 JPM65555 JZI65555 KJE65555 KTA65555 LCW65555 LMS65555 LWO65555 MGK65555 MQG65555 NAC65555 NJY65555 NTU65555 ODQ65555 ONM65555 OXI65555 PHE65555 PRA65555 QAW65555 QKS65555 QUO65555 REK65555 ROG65555 RYC65555 SHY65555 SRU65555 TBQ65555 TLM65555 TVI65555 UFE65555 UPA65555 UYW65555 VIS65555 VSO65555 WCK65555 WMG65555 WWC65555 U131091 JQ131091 TM131091 ADI131091 ANE131091 AXA131091 BGW131091 BQS131091 CAO131091 CKK131091 CUG131091 DEC131091 DNY131091 DXU131091 EHQ131091 ERM131091 FBI131091 FLE131091 FVA131091 GEW131091 GOS131091 GYO131091 HIK131091 HSG131091 ICC131091 ILY131091 IVU131091 JFQ131091 JPM131091 JZI131091 KJE131091 KTA131091 LCW131091 LMS131091 LWO131091 MGK131091 MQG131091 NAC131091 NJY131091 NTU131091 ODQ131091 ONM131091 OXI131091 PHE131091 PRA131091 QAW131091 QKS131091 QUO131091 REK131091 ROG131091 RYC131091 SHY131091 SRU131091 TBQ131091 TLM131091 TVI131091 UFE131091 UPA131091 UYW131091 VIS131091 VSO131091 WCK131091 WMG131091 WWC131091 U196627 JQ196627 TM196627 ADI196627 ANE196627 AXA196627 BGW196627 BQS196627 CAO196627 CKK196627 CUG196627 DEC196627 DNY196627 DXU196627 EHQ196627 ERM196627 FBI196627 FLE196627 FVA196627 GEW196627 GOS196627 GYO196627 HIK196627 HSG196627 ICC196627 ILY196627 IVU196627 JFQ196627 JPM196627 JZI196627 KJE196627 KTA196627 LCW196627 LMS196627 LWO196627 MGK196627 MQG196627 NAC196627 NJY196627 NTU196627 ODQ196627 ONM196627 OXI196627 PHE196627 PRA196627 QAW196627 QKS196627 QUO196627 REK196627 ROG196627 RYC196627 SHY196627 SRU196627 TBQ196627 TLM196627 TVI196627 UFE196627 UPA196627 UYW196627 VIS196627 VSO196627 WCK196627 WMG196627 WWC196627 U262163 JQ262163 TM262163 ADI262163 ANE262163 AXA262163 BGW262163 BQS262163 CAO262163 CKK262163 CUG262163 DEC262163 DNY262163 DXU262163 EHQ262163 ERM262163 FBI262163 FLE262163 FVA262163 GEW262163 GOS262163 GYO262163 HIK262163 HSG262163 ICC262163 ILY262163 IVU262163 JFQ262163 JPM262163 JZI262163 KJE262163 KTA262163 LCW262163 LMS262163 LWO262163 MGK262163 MQG262163 NAC262163 NJY262163 NTU262163 ODQ262163 ONM262163 OXI262163 PHE262163 PRA262163 QAW262163 QKS262163 QUO262163 REK262163 ROG262163 RYC262163 SHY262163 SRU262163 TBQ262163 TLM262163 TVI262163 UFE262163 UPA262163 UYW262163 VIS262163 VSO262163 WCK262163 WMG262163 WWC262163 U327699 JQ327699 TM327699 ADI327699 ANE327699 AXA327699 BGW327699 BQS327699 CAO327699 CKK327699 CUG327699 DEC327699 DNY327699 DXU327699 EHQ327699 ERM327699 FBI327699 FLE327699 FVA327699 GEW327699 GOS327699 GYO327699 HIK327699 HSG327699 ICC327699 ILY327699 IVU327699 JFQ327699 JPM327699 JZI327699 KJE327699 KTA327699 LCW327699 LMS327699 LWO327699 MGK327699 MQG327699 NAC327699 NJY327699 NTU327699 ODQ327699 ONM327699 OXI327699 PHE327699 PRA327699 QAW327699 QKS327699 QUO327699 REK327699 ROG327699 RYC327699 SHY327699 SRU327699 TBQ327699 TLM327699 TVI327699 UFE327699 UPA327699 UYW327699 VIS327699 VSO327699 WCK327699 WMG327699 WWC327699 U393235 JQ393235 TM393235 ADI393235 ANE393235 AXA393235 BGW393235 BQS393235 CAO393235 CKK393235 CUG393235 DEC393235 DNY393235 DXU393235 EHQ393235 ERM393235 FBI393235 FLE393235 FVA393235 GEW393235 GOS393235 GYO393235 HIK393235 HSG393235 ICC393235 ILY393235 IVU393235 JFQ393235 JPM393235 JZI393235 KJE393235 KTA393235 LCW393235 LMS393235 LWO393235 MGK393235 MQG393235 NAC393235 NJY393235 NTU393235 ODQ393235 ONM393235 OXI393235 PHE393235 PRA393235 QAW393235 QKS393235 QUO393235 REK393235 ROG393235 RYC393235 SHY393235 SRU393235 TBQ393235 TLM393235 TVI393235 UFE393235 UPA393235 UYW393235 VIS393235 VSO393235 WCK393235 WMG393235 WWC393235 U458771 JQ458771 TM458771 ADI458771 ANE458771 AXA458771 BGW458771 BQS458771 CAO458771 CKK458771 CUG458771 DEC458771 DNY458771 DXU458771 EHQ458771 ERM458771 FBI458771 FLE458771 FVA458771 GEW458771 GOS458771 GYO458771 HIK458771 HSG458771 ICC458771 ILY458771 IVU458771 JFQ458771 JPM458771 JZI458771 KJE458771 KTA458771 LCW458771 LMS458771 LWO458771 MGK458771 MQG458771 NAC458771 NJY458771 NTU458771 ODQ458771 ONM458771 OXI458771 PHE458771 PRA458771 QAW458771 QKS458771 QUO458771 REK458771 ROG458771 RYC458771 SHY458771 SRU458771 TBQ458771 TLM458771 TVI458771 UFE458771 UPA458771 UYW458771 VIS458771 VSO458771 WCK458771 WMG458771 WWC458771 U524307 JQ524307 TM524307 ADI524307 ANE524307 AXA524307 BGW524307 BQS524307 CAO524307 CKK524307 CUG524307 DEC524307 DNY524307 DXU524307 EHQ524307 ERM524307 FBI524307 FLE524307 FVA524307 GEW524307 GOS524307 GYO524307 HIK524307 HSG524307 ICC524307 ILY524307 IVU524307 JFQ524307 JPM524307 JZI524307 KJE524307 KTA524307 LCW524307 LMS524307 LWO524307 MGK524307 MQG524307 NAC524307 NJY524307 NTU524307 ODQ524307 ONM524307 OXI524307 PHE524307 PRA524307 QAW524307 QKS524307 QUO524307 REK524307 ROG524307 RYC524307 SHY524307 SRU524307 TBQ524307 TLM524307 TVI524307 UFE524307 UPA524307 UYW524307 VIS524307 VSO524307 WCK524307 WMG524307 WWC524307 U589843 JQ589843 TM589843 ADI589843 ANE589843 AXA589843 BGW589843 BQS589843 CAO589843 CKK589843 CUG589843 DEC589843 DNY589843 DXU589843 EHQ589843 ERM589843 FBI589843 FLE589843 FVA589843 GEW589843 GOS589843 GYO589843 HIK589843 HSG589843 ICC589843 ILY589843 IVU589843 JFQ589843 JPM589843 JZI589843 KJE589843 KTA589843 LCW589843 LMS589843 LWO589843 MGK589843 MQG589843 NAC589843 NJY589843 NTU589843 ODQ589843 ONM589843 OXI589843 PHE589843 PRA589843 QAW589843 QKS589843 QUO589843 REK589843 ROG589843 RYC589843 SHY589843 SRU589843 TBQ589843 TLM589843 TVI589843 UFE589843 UPA589843 UYW589843 VIS589843 VSO589843 WCK589843 WMG589843 WWC589843 U655379 JQ655379 TM655379 ADI655379 ANE655379 AXA655379 BGW655379 BQS655379 CAO655379 CKK655379 CUG655379 DEC655379 DNY655379 DXU655379 EHQ655379 ERM655379 FBI655379 FLE655379 FVA655379 GEW655379 GOS655379 GYO655379 HIK655379 HSG655379 ICC655379 ILY655379 IVU655379 JFQ655379 JPM655379 JZI655379 KJE655379 KTA655379 LCW655379 LMS655379 LWO655379 MGK655379 MQG655379 NAC655379 NJY655379 NTU655379 ODQ655379 ONM655379 OXI655379 PHE655379 PRA655379 QAW655379 QKS655379 QUO655379 REK655379 ROG655379 RYC655379 SHY655379 SRU655379 TBQ655379 TLM655379 TVI655379 UFE655379 UPA655379 UYW655379 VIS655379 VSO655379 WCK655379 WMG655379 WWC655379 U720915 JQ720915 TM720915 ADI720915 ANE720915 AXA720915 BGW720915 BQS720915 CAO720915 CKK720915 CUG720915 DEC720915 DNY720915 DXU720915 EHQ720915 ERM720915 FBI720915 FLE720915 FVA720915 GEW720915 GOS720915 GYO720915 HIK720915 HSG720915 ICC720915 ILY720915 IVU720915 JFQ720915 JPM720915 JZI720915 KJE720915 KTA720915 LCW720915 LMS720915 LWO720915 MGK720915 MQG720915 NAC720915 NJY720915 NTU720915 ODQ720915 ONM720915 OXI720915 PHE720915 PRA720915 QAW720915 QKS720915 QUO720915 REK720915 ROG720915 RYC720915 SHY720915 SRU720915 TBQ720915 TLM720915 TVI720915 UFE720915 UPA720915 UYW720915 VIS720915 VSO720915 WCK720915 WMG720915 WWC720915 U786451 JQ786451 TM786451 ADI786451 ANE786451 AXA786451 BGW786451 BQS786451 CAO786451 CKK786451 CUG786451 DEC786451 DNY786451 DXU786451 EHQ786451 ERM786451 FBI786451 FLE786451 FVA786451 GEW786451 GOS786451 GYO786451 HIK786451 HSG786451 ICC786451 ILY786451 IVU786451 JFQ786451 JPM786451 JZI786451 KJE786451 KTA786451 LCW786451 LMS786451 LWO786451 MGK786451 MQG786451 NAC786451 NJY786451 NTU786451 ODQ786451 ONM786451 OXI786451 PHE786451 PRA786451 QAW786451 QKS786451 QUO786451 REK786451 ROG786451 RYC786451 SHY786451 SRU786451 TBQ786451 TLM786451 TVI786451 UFE786451 UPA786451 UYW786451 VIS786451 VSO786451 WCK786451 WMG786451 WWC786451 U851987 JQ851987 TM851987 ADI851987 ANE851987 AXA851987 BGW851987 BQS851987 CAO851987 CKK851987 CUG851987 DEC851987 DNY851987 DXU851987 EHQ851987 ERM851987 FBI851987 FLE851987 FVA851987 GEW851987 GOS851987 GYO851987 HIK851987 HSG851987 ICC851987 ILY851987 IVU851987 JFQ851987 JPM851987 JZI851987 KJE851987 KTA851987 LCW851987 LMS851987 LWO851987 MGK851987 MQG851987 NAC851987 NJY851987 NTU851987 ODQ851987 ONM851987 OXI851987 PHE851987 PRA851987 QAW851987 QKS851987 QUO851987 REK851987 ROG851987 RYC851987 SHY851987 SRU851987 TBQ851987 TLM851987 TVI851987 UFE851987 UPA851987 UYW851987 VIS851987 VSO851987 WCK851987 WMG851987 WWC851987 U917523 JQ917523 TM917523 ADI917523 ANE917523 AXA917523 BGW917523 BQS917523 CAO917523 CKK917523 CUG917523 DEC917523 DNY917523 DXU917523 EHQ917523 ERM917523 FBI917523 FLE917523 FVA917523 GEW917523 GOS917523 GYO917523 HIK917523 HSG917523 ICC917523 ILY917523 IVU917523 JFQ917523 JPM917523 JZI917523 KJE917523 KTA917523 LCW917523 LMS917523 LWO917523 MGK917523 MQG917523 NAC917523 NJY917523 NTU917523 ODQ917523 ONM917523 OXI917523 PHE917523 PRA917523 QAW917523 QKS917523 QUO917523 REK917523 ROG917523 RYC917523 SHY917523 SRU917523 TBQ917523 TLM917523 TVI917523 UFE917523 UPA917523 UYW917523 VIS917523 VSO917523 WCK917523 WMG917523 WWC917523 U983059 JQ983059 TM983059 ADI983059 ANE983059 AXA983059 BGW983059 BQS983059 CAO983059 CKK983059 CUG983059 DEC983059 DNY983059 DXU983059 EHQ983059 ERM983059 FBI983059 FLE983059 FVA983059 GEW983059 GOS983059 GYO983059 HIK983059 HSG983059 ICC983059 ILY983059 IVU983059 JFQ983059 JPM983059 JZI983059 KJE983059 KTA983059 LCW983059 LMS983059 LWO983059 MGK983059 MQG983059 NAC983059 NJY983059 NTU983059 ODQ983059 ONM983059 OXI983059 PHE983059 PRA983059 QAW983059 QKS983059 QUO983059 REK983059 ROG983059 RYC983059 SHY983059 SRU983059 TBQ983059 TLM983059 TVI983059 UFE983059 UPA983059 UYW983059 VIS983059 VSO983059 WCK983059 WMG983059 WWC983059 U37:U39 JQ37:JQ39 TM37:TM39 ADI37:ADI39 ANE37:ANE39 AXA37:AXA39 BGW37:BGW39 BQS37:BQS39 CAO37:CAO39 CKK37:CKK39 CUG37:CUG39 DEC37:DEC39 DNY37:DNY39 DXU37:DXU39 EHQ37:EHQ39 ERM37:ERM39 FBI37:FBI39 FLE37:FLE39 FVA37:FVA39 GEW37:GEW39 GOS37:GOS39 GYO37:GYO39 HIK37:HIK39 HSG37:HSG39 ICC37:ICC39 ILY37:ILY39 IVU37:IVU39 JFQ37:JFQ39 JPM37:JPM39 JZI37:JZI39 KJE37:KJE39 KTA37:KTA39 LCW37:LCW39 LMS37:LMS39 LWO37:LWO39 MGK37:MGK39 MQG37:MQG39 NAC37:NAC39 NJY37:NJY39 NTU37:NTU39 ODQ37:ODQ39 ONM37:ONM39 OXI37:OXI39 PHE37:PHE39 PRA37:PRA39 QAW37:QAW39 QKS37:QKS39 QUO37:QUO39 REK37:REK39 ROG37:ROG39 RYC37:RYC39 SHY37:SHY39 SRU37:SRU39 TBQ37:TBQ39 TLM37:TLM39 TVI37:TVI39 UFE37:UFE39 UPA37:UPA39 UYW37:UYW39 VIS37:VIS39 VSO37:VSO39 WCK37:WCK39 WMG37:WMG39 WWC37:WWC39 U65573:U65575 JQ65573:JQ65575 TM65573:TM65575 ADI65573:ADI65575 ANE65573:ANE65575 AXA65573:AXA65575 BGW65573:BGW65575 BQS65573:BQS65575 CAO65573:CAO65575 CKK65573:CKK65575 CUG65573:CUG65575 DEC65573:DEC65575 DNY65573:DNY65575 DXU65573:DXU65575 EHQ65573:EHQ65575 ERM65573:ERM65575 FBI65573:FBI65575 FLE65573:FLE65575 FVA65573:FVA65575 GEW65573:GEW65575 GOS65573:GOS65575 GYO65573:GYO65575 HIK65573:HIK65575 HSG65573:HSG65575 ICC65573:ICC65575 ILY65573:ILY65575 IVU65573:IVU65575 JFQ65573:JFQ65575 JPM65573:JPM65575 JZI65573:JZI65575 KJE65573:KJE65575 KTA65573:KTA65575 LCW65573:LCW65575 LMS65573:LMS65575 LWO65573:LWO65575 MGK65573:MGK65575 MQG65573:MQG65575 NAC65573:NAC65575 NJY65573:NJY65575 NTU65573:NTU65575 ODQ65573:ODQ65575 ONM65573:ONM65575 OXI65573:OXI65575 PHE65573:PHE65575 PRA65573:PRA65575 QAW65573:QAW65575 QKS65573:QKS65575 QUO65573:QUO65575 REK65573:REK65575 ROG65573:ROG65575 RYC65573:RYC65575 SHY65573:SHY65575 SRU65573:SRU65575 TBQ65573:TBQ65575 TLM65573:TLM65575 TVI65573:TVI65575 UFE65573:UFE65575 UPA65573:UPA65575 UYW65573:UYW65575 VIS65573:VIS65575 VSO65573:VSO65575 WCK65573:WCK65575 WMG65573:WMG65575 WWC65573:WWC65575 U131109:U131111 JQ131109:JQ131111 TM131109:TM131111 ADI131109:ADI131111 ANE131109:ANE131111 AXA131109:AXA131111 BGW131109:BGW131111 BQS131109:BQS131111 CAO131109:CAO131111 CKK131109:CKK131111 CUG131109:CUG131111 DEC131109:DEC131111 DNY131109:DNY131111 DXU131109:DXU131111 EHQ131109:EHQ131111 ERM131109:ERM131111 FBI131109:FBI131111 FLE131109:FLE131111 FVA131109:FVA131111 GEW131109:GEW131111 GOS131109:GOS131111 GYO131109:GYO131111 HIK131109:HIK131111 HSG131109:HSG131111 ICC131109:ICC131111 ILY131109:ILY131111 IVU131109:IVU131111 JFQ131109:JFQ131111 JPM131109:JPM131111 JZI131109:JZI131111 KJE131109:KJE131111 KTA131109:KTA131111 LCW131109:LCW131111 LMS131109:LMS131111 LWO131109:LWO131111 MGK131109:MGK131111 MQG131109:MQG131111 NAC131109:NAC131111 NJY131109:NJY131111 NTU131109:NTU131111 ODQ131109:ODQ131111 ONM131109:ONM131111 OXI131109:OXI131111 PHE131109:PHE131111 PRA131109:PRA131111 QAW131109:QAW131111 QKS131109:QKS131111 QUO131109:QUO131111 REK131109:REK131111 ROG131109:ROG131111 RYC131109:RYC131111 SHY131109:SHY131111 SRU131109:SRU131111 TBQ131109:TBQ131111 TLM131109:TLM131111 TVI131109:TVI131111 UFE131109:UFE131111 UPA131109:UPA131111 UYW131109:UYW131111 VIS131109:VIS131111 VSO131109:VSO131111 WCK131109:WCK131111 WMG131109:WMG131111 WWC131109:WWC131111 U196645:U196647 JQ196645:JQ196647 TM196645:TM196647 ADI196645:ADI196647 ANE196645:ANE196647 AXA196645:AXA196647 BGW196645:BGW196647 BQS196645:BQS196647 CAO196645:CAO196647 CKK196645:CKK196647 CUG196645:CUG196647 DEC196645:DEC196647 DNY196645:DNY196647 DXU196645:DXU196647 EHQ196645:EHQ196647 ERM196645:ERM196647 FBI196645:FBI196647 FLE196645:FLE196647 FVA196645:FVA196647 GEW196645:GEW196647 GOS196645:GOS196647 GYO196645:GYO196647 HIK196645:HIK196647 HSG196645:HSG196647 ICC196645:ICC196647 ILY196645:ILY196647 IVU196645:IVU196647 JFQ196645:JFQ196647 JPM196645:JPM196647 JZI196645:JZI196647 KJE196645:KJE196647 KTA196645:KTA196647 LCW196645:LCW196647 LMS196645:LMS196647 LWO196645:LWO196647 MGK196645:MGK196647 MQG196645:MQG196647 NAC196645:NAC196647 NJY196645:NJY196647 NTU196645:NTU196647 ODQ196645:ODQ196647 ONM196645:ONM196647 OXI196645:OXI196647 PHE196645:PHE196647 PRA196645:PRA196647 QAW196645:QAW196647 QKS196645:QKS196647 QUO196645:QUO196647 REK196645:REK196647 ROG196645:ROG196647 RYC196645:RYC196647 SHY196645:SHY196647 SRU196645:SRU196647 TBQ196645:TBQ196647 TLM196645:TLM196647 TVI196645:TVI196647 UFE196645:UFE196647 UPA196645:UPA196647 UYW196645:UYW196647 VIS196645:VIS196647 VSO196645:VSO196647 WCK196645:WCK196647 WMG196645:WMG196647 WWC196645:WWC196647 U262181:U262183 JQ262181:JQ262183 TM262181:TM262183 ADI262181:ADI262183 ANE262181:ANE262183 AXA262181:AXA262183 BGW262181:BGW262183 BQS262181:BQS262183 CAO262181:CAO262183 CKK262181:CKK262183 CUG262181:CUG262183 DEC262181:DEC262183 DNY262181:DNY262183 DXU262181:DXU262183 EHQ262181:EHQ262183 ERM262181:ERM262183 FBI262181:FBI262183 FLE262181:FLE262183 FVA262181:FVA262183 GEW262181:GEW262183 GOS262181:GOS262183 GYO262181:GYO262183 HIK262181:HIK262183 HSG262181:HSG262183 ICC262181:ICC262183 ILY262181:ILY262183 IVU262181:IVU262183 JFQ262181:JFQ262183 JPM262181:JPM262183 JZI262181:JZI262183 KJE262181:KJE262183 KTA262181:KTA262183 LCW262181:LCW262183 LMS262181:LMS262183 LWO262181:LWO262183 MGK262181:MGK262183 MQG262181:MQG262183 NAC262181:NAC262183 NJY262181:NJY262183 NTU262181:NTU262183 ODQ262181:ODQ262183 ONM262181:ONM262183 OXI262181:OXI262183 PHE262181:PHE262183 PRA262181:PRA262183 QAW262181:QAW262183 QKS262181:QKS262183 QUO262181:QUO262183 REK262181:REK262183 ROG262181:ROG262183 RYC262181:RYC262183 SHY262181:SHY262183 SRU262181:SRU262183 TBQ262181:TBQ262183 TLM262181:TLM262183 TVI262181:TVI262183 UFE262181:UFE262183 UPA262181:UPA262183 UYW262181:UYW262183 VIS262181:VIS262183 VSO262181:VSO262183 WCK262181:WCK262183 WMG262181:WMG262183 WWC262181:WWC262183 U327717:U327719 JQ327717:JQ327719 TM327717:TM327719 ADI327717:ADI327719 ANE327717:ANE327719 AXA327717:AXA327719 BGW327717:BGW327719 BQS327717:BQS327719 CAO327717:CAO327719 CKK327717:CKK327719 CUG327717:CUG327719 DEC327717:DEC327719 DNY327717:DNY327719 DXU327717:DXU327719 EHQ327717:EHQ327719 ERM327717:ERM327719 FBI327717:FBI327719 FLE327717:FLE327719 FVA327717:FVA327719 GEW327717:GEW327719 GOS327717:GOS327719 GYO327717:GYO327719 HIK327717:HIK327719 HSG327717:HSG327719 ICC327717:ICC327719 ILY327717:ILY327719 IVU327717:IVU327719 JFQ327717:JFQ327719 JPM327717:JPM327719 JZI327717:JZI327719 KJE327717:KJE327719 KTA327717:KTA327719 LCW327717:LCW327719 LMS327717:LMS327719 LWO327717:LWO327719 MGK327717:MGK327719 MQG327717:MQG327719 NAC327717:NAC327719 NJY327717:NJY327719 NTU327717:NTU327719 ODQ327717:ODQ327719 ONM327717:ONM327719 OXI327717:OXI327719 PHE327717:PHE327719 PRA327717:PRA327719 QAW327717:QAW327719 QKS327717:QKS327719 QUO327717:QUO327719 REK327717:REK327719 ROG327717:ROG327719 RYC327717:RYC327719 SHY327717:SHY327719 SRU327717:SRU327719 TBQ327717:TBQ327719 TLM327717:TLM327719 TVI327717:TVI327719 UFE327717:UFE327719 UPA327717:UPA327719 UYW327717:UYW327719 VIS327717:VIS327719 VSO327717:VSO327719 WCK327717:WCK327719 WMG327717:WMG327719 WWC327717:WWC327719 U393253:U393255 JQ393253:JQ393255 TM393253:TM393255 ADI393253:ADI393255 ANE393253:ANE393255 AXA393253:AXA393255 BGW393253:BGW393255 BQS393253:BQS393255 CAO393253:CAO393255 CKK393253:CKK393255 CUG393253:CUG393255 DEC393253:DEC393255 DNY393253:DNY393255 DXU393253:DXU393255 EHQ393253:EHQ393255 ERM393253:ERM393255 FBI393253:FBI393255 FLE393253:FLE393255 FVA393253:FVA393255 GEW393253:GEW393255 GOS393253:GOS393255 GYO393253:GYO393255 HIK393253:HIK393255 HSG393253:HSG393255 ICC393253:ICC393255 ILY393253:ILY393255 IVU393253:IVU393255 JFQ393253:JFQ393255 JPM393253:JPM393255 JZI393253:JZI393255 KJE393253:KJE393255 KTA393253:KTA393255 LCW393253:LCW393255 LMS393253:LMS393255 LWO393253:LWO393255 MGK393253:MGK393255 MQG393253:MQG393255 NAC393253:NAC393255 NJY393253:NJY393255 NTU393253:NTU393255 ODQ393253:ODQ393255 ONM393253:ONM393255 OXI393253:OXI393255 PHE393253:PHE393255 PRA393253:PRA393255 QAW393253:QAW393255 QKS393253:QKS393255 QUO393253:QUO393255 REK393253:REK393255 ROG393253:ROG393255 RYC393253:RYC393255 SHY393253:SHY393255 SRU393253:SRU393255 TBQ393253:TBQ393255 TLM393253:TLM393255 TVI393253:TVI393255 UFE393253:UFE393255 UPA393253:UPA393255 UYW393253:UYW393255 VIS393253:VIS393255 VSO393253:VSO393255 WCK393253:WCK393255 WMG393253:WMG393255 WWC393253:WWC393255 U458789:U458791 JQ458789:JQ458791 TM458789:TM458791 ADI458789:ADI458791 ANE458789:ANE458791 AXA458789:AXA458791 BGW458789:BGW458791 BQS458789:BQS458791 CAO458789:CAO458791 CKK458789:CKK458791 CUG458789:CUG458791 DEC458789:DEC458791 DNY458789:DNY458791 DXU458789:DXU458791 EHQ458789:EHQ458791 ERM458789:ERM458791 FBI458789:FBI458791 FLE458789:FLE458791 FVA458789:FVA458791 GEW458789:GEW458791 GOS458789:GOS458791 GYO458789:GYO458791 HIK458789:HIK458791 HSG458789:HSG458791 ICC458789:ICC458791 ILY458789:ILY458791 IVU458789:IVU458791 JFQ458789:JFQ458791 JPM458789:JPM458791 JZI458789:JZI458791 KJE458789:KJE458791 KTA458789:KTA458791 LCW458789:LCW458791 LMS458789:LMS458791 LWO458789:LWO458791 MGK458789:MGK458791 MQG458789:MQG458791 NAC458789:NAC458791 NJY458789:NJY458791 NTU458789:NTU458791 ODQ458789:ODQ458791 ONM458789:ONM458791 OXI458789:OXI458791 PHE458789:PHE458791 PRA458789:PRA458791 QAW458789:QAW458791 QKS458789:QKS458791 QUO458789:QUO458791 REK458789:REK458791 ROG458789:ROG458791 RYC458789:RYC458791 SHY458789:SHY458791 SRU458789:SRU458791 TBQ458789:TBQ458791 TLM458789:TLM458791 TVI458789:TVI458791 UFE458789:UFE458791 UPA458789:UPA458791 UYW458789:UYW458791 VIS458789:VIS458791 VSO458789:VSO458791 WCK458789:WCK458791 WMG458789:WMG458791 WWC458789:WWC458791 U524325:U524327 JQ524325:JQ524327 TM524325:TM524327 ADI524325:ADI524327 ANE524325:ANE524327 AXA524325:AXA524327 BGW524325:BGW524327 BQS524325:BQS524327 CAO524325:CAO524327 CKK524325:CKK524327 CUG524325:CUG524327 DEC524325:DEC524327 DNY524325:DNY524327 DXU524325:DXU524327 EHQ524325:EHQ524327 ERM524325:ERM524327 FBI524325:FBI524327 FLE524325:FLE524327 FVA524325:FVA524327 GEW524325:GEW524327 GOS524325:GOS524327 GYO524325:GYO524327 HIK524325:HIK524327 HSG524325:HSG524327 ICC524325:ICC524327 ILY524325:ILY524327 IVU524325:IVU524327 JFQ524325:JFQ524327 JPM524325:JPM524327 JZI524325:JZI524327 KJE524325:KJE524327 KTA524325:KTA524327 LCW524325:LCW524327 LMS524325:LMS524327 LWO524325:LWO524327 MGK524325:MGK524327 MQG524325:MQG524327 NAC524325:NAC524327 NJY524325:NJY524327 NTU524325:NTU524327 ODQ524325:ODQ524327 ONM524325:ONM524327 OXI524325:OXI524327 PHE524325:PHE524327 PRA524325:PRA524327 QAW524325:QAW524327 QKS524325:QKS524327 QUO524325:QUO524327 REK524325:REK524327 ROG524325:ROG524327 RYC524325:RYC524327 SHY524325:SHY524327 SRU524325:SRU524327 TBQ524325:TBQ524327 TLM524325:TLM524327 TVI524325:TVI524327 UFE524325:UFE524327 UPA524325:UPA524327 UYW524325:UYW524327 VIS524325:VIS524327 VSO524325:VSO524327 WCK524325:WCK524327 WMG524325:WMG524327 WWC524325:WWC524327 U589861:U589863 JQ589861:JQ589863 TM589861:TM589863 ADI589861:ADI589863 ANE589861:ANE589863 AXA589861:AXA589863 BGW589861:BGW589863 BQS589861:BQS589863 CAO589861:CAO589863 CKK589861:CKK589863 CUG589861:CUG589863 DEC589861:DEC589863 DNY589861:DNY589863 DXU589861:DXU589863 EHQ589861:EHQ589863 ERM589861:ERM589863 FBI589861:FBI589863 FLE589861:FLE589863 FVA589861:FVA589863 GEW589861:GEW589863 GOS589861:GOS589863 GYO589861:GYO589863 HIK589861:HIK589863 HSG589861:HSG589863 ICC589861:ICC589863 ILY589861:ILY589863 IVU589861:IVU589863 JFQ589861:JFQ589863 JPM589861:JPM589863 JZI589861:JZI589863 KJE589861:KJE589863 KTA589861:KTA589863 LCW589861:LCW589863 LMS589861:LMS589863 LWO589861:LWO589863 MGK589861:MGK589863 MQG589861:MQG589863 NAC589861:NAC589863 NJY589861:NJY589863 NTU589861:NTU589863 ODQ589861:ODQ589863 ONM589861:ONM589863 OXI589861:OXI589863 PHE589861:PHE589863 PRA589861:PRA589863 QAW589861:QAW589863 QKS589861:QKS589863 QUO589861:QUO589863 REK589861:REK589863 ROG589861:ROG589863 RYC589861:RYC589863 SHY589861:SHY589863 SRU589861:SRU589863 TBQ589861:TBQ589863 TLM589861:TLM589863 TVI589861:TVI589863 UFE589861:UFE589863 UPA589861:UPA589863 UYW589861:UYW589863 VIS589861:VIS589863 VSO589861:VSO589863 WCK589861:WCK589863 WMG589861:WMG589863 WWC589861:WWC589863 U655397:U655399 JQ655397:JQ655399 TM655397:TM655399 ADI655397:ADI655399 ANE655397:ANE655399 AXA655397:AXA655399 BGW655397:BGW655399 BQS655397:BQS655399 CAO655397:CAO655399 CKK655397:CKK655399 CUG655397:CUG655399 DEC655397:DEC655399 DNY655397:DNY655399 DXU655397:DXU655399 EHQ655397:EHQ655399 ERM655397:ERM655399 FBI655397:FBI655399 FLE655397:FLE655399 FVA655397:FVA655399 GEW655397:GEW655399 GOS655397:GOS655399 GYO655397:GYO655399 HIK655397:HIK655399 HSG655397:HSG655399 ICC655397:ICC655399 ILY655397:ILY655399 IVU655397:IVU655399 JFQ655397:JFQ655399 JPM655397:JPM655399 JZI655397:JZI655399 KJE655397:KJE655399 KTA655397:KTA655399 LCW655397:LCW655399 LMS655397:LMS655399 LWO655397:LWO655399 MGK655397:MGK655399 MQG655397:MQG655399 NAC655397:NAC655399 NJY655397:NJY655399 NTU655397:NTU655399 ODQ655397:ODQ655399 ONM655397:ONM655399 OXI655397:OXI655399 PHE655397:PHE655399 PRA655397:PRA655399 QAW655397:QAW655399 QKS655397:QKS655399 QUO655397:QUO655399 REK655397:REK655399 ROG655397:ROG655399 RYC655397:RYC655399 SHY655397:SHY655399 SRU655397:SRU655399 TBQ655397:TBQ655399 TLM655397:TLM655399 TVI655397:TVI655399 UFE655397:UFE655399 UPA655397:UPA655399 UYW655397:UYW655399 VIS655397:VIS655399 VSO655397:VSO655399 WCK655397:WCK655399 WMG655397:WMG655399 WWC655397:WWC655399 U720933:U720935 JQ720933:JQ720935 TM720933:TM720935 ADI720933:ADI720935 ANE720933:ANE720935 AXA720933:AXA720935 BGW720933:BGW720935 BQS720933:BQS720935 CAO720933:CAO720935 CKK720933:CKK720935 CUG720933:CUG720935 DEC720933:DEC720935 DNY720933:DNY720935 DXU720933:DXU720935 EHQ720933:EHQ720935 ERM720933:ERM720935 FBI720933:FBI720935 FLE720933:FLE720935 FVA720933:FVA720935 GEW720933:GEW720935 GOS720933:GOS720935 GYO720933:GYO720935 HIK720933:HIK720935 HSG720933:HSG720935 ICC720933:ICC720935 ILY720933:ILY720935 IVU720933:IVU720935 JFQ720933:JFQ720935 JPM720933:JPM720935 JZI720933:JZI720935 KJE720933:KJE720935 KTA720933:KTA720935 LCW720933:LCW720935 LMS720933:LMS720935 LWO720933:LWO720935 MGK720933:MGK720935 MQG720933:MQG720935 NAC720933:NAC720935 NJY720933:NJY720935 NTU720933:NTU720935 ODQ720933:ODQ720935 ONM720933:ONM720935 OXI720933:OXI720935 PHE720933:PHE720935 PRA720933:PRA720935 QAW720933:QAW720935 QKS720933:QKS720935 QUO720933:QUO720935 REK720933:REK720935 ROG720933:ROG720935 RYC720933:RYC720935 SHY720933:SHY720935 SRU720933:SRU720935 TBQ720933:TBQ720935 TLM720933:TLM720935 TVI720933:TVI720935 UFE720933:UFE720935 UPA720933:UPA720935 UYW720933:UYW720935 VIS720933:VIS720935 VSO720933:VSO720935 WCK720933:WCK720935 WMG720933:WMG720935 WWC720933:WWC720935 U786469:U786471 JQ786469:JQ786471 TM786469:TM786471 ADI786469:ADI786471 ANE786469:ANE786471 AXA786469:AXA786471 BGW786469:BGW786471 BQS786469:BQS786471 CAO786469:CAO786471 CKK786469:CKK786471 CUG786469:CUG786471 DEC786469:DEC786471 DNY786469:DNY786471 DXU786469:DXU786471 EHQ786469:EHQ786471 ERM786469:ERM786471 FBI786469:FBI786471 FLE786469:FLE786471 FVA786469:FVA786471 GEW786469:GEW786471 GOS786469:GOS786471 GYO786469:GYO786471 HIK786469:HIK786471 HSG786469:HSG786471 ICC786469:ICC786471 ILY786469:ILY786471 IVU786469:IVU786471 JFQ786469:JFQ786471 JPM786469:JPM786471 JZI786469:JZI786471 KJE786469:KJE786471 KTA786469:KTA786471 LCW786469:LCW786471 LMS786469:LMS786471 LWO786469:LWO786471 MGK786469:MGK786471 MQG786469:MQG786471 NAC786469:NAC786471 NJY786469:NJY786471 NTU786469:NTU786471 ODQ786469:ODQ786471 ONM786469:ONM786471 OXI786469:OXI786471 PHE786469:PHE786471 PRA786469:PRA786471 QAW786469:QAW786471 QKS786469:QKS786471 QUO786469:QUO786471 REK786469:REK786471 ROG786469:ROG786471 RYC786469:RYC786471 SHY786469:SHY786471 SRU786469:SRU786471 TBQ786469:TBQ786471 TLM786469:TLM786471 TVI786469:TVI786471 UFE786469:UFE786471 UPA786469:UPA786471 UYW786469:UYW786471 VIS786469:VIS786471 VSO786469:VSO786471 WCK786469:WCK786471 WMG786469:WMG786471 WWC786469:WWC786471 U852005:U852007 JQ852005:JQ852007 TM852005:TM852007 ADI852005:ADI852007 ANE852005:ANE852007 AXA852005:AXA852007 BGW852005:BGW852007 BQS852005:BQS852007 CAO852005:CAO852007 CKK852005:CKK852007 CUG852005:CUG852007 DEC852005:DEC852007 DNY852005:DNY852007 DXU852005:DXU852007 EHQ852005:EHQ852007 ERM852005:ERM852007 FBI852005:FBI852007 FLE852005:FLE852007 FVA852005:FVA852007 GEW852005:GEW852007 GOS852005:GOS852007 GYO852005:GYO852007 HIK852005:HIK852007 HSG852005:HSG852007 ICC852005:ICC852007 ILY852005:ILY852007 IVU852005:IVU852007 JFQ852005:JFQ852007 JPM852005:JPM852007 JZI852005:JZI852007 KJE852005:KJE852007 KTA852005:KTA852007 LCW852005:LCW852007 LMS852005:LMS852007 LWO852005:LWO852007 MGK852005:MGK852007 MQG852005:MQG852007 NAC852005:NAC852007 NJY852005:NJY852007 NTU852005:NTU852007 ODQ852005:ODQ852007 ONM852005:ONM852007 OXI852005:OXI852007 PHE852005:PHE852007 PRA852005:PRA852007 QAW852005:QAW852007 QKS852005:QKS852007 QUO852005:QUO852007 REK852005:REK852007 ROG852005:ROG852007 RYC852005:RYC852007 SHY852005:SHY852007 SRU852005:SRU852007 TBQ852005:TBQ852007 TLM852005:TLM852007 TVI852005:TVI852007 UFE852005:UFE852007 UPA852005:UPA852007 UYW852005:UYW852007 VIS852005:VIS852007 VSO852005:VSO852007 WCK852005:WCK852007 WMG852005:WMG852007 WWC852005:WWC852007 U917541:U917543 JQ917541:JQ917543 TM917541:TM917543 ADI917541:ADI917543 ANE917541:ANE917543 AXA917541:AXA917543 BGW917541:BGW917543 BQS917541:BQS917543 CAO917541:CAO917543 CKK917541:CKK917543 CUG917541:CUG917543 DEC917541:DEC917543 DNY917541:DNY917543 DXU917541:DXU917543 EHQ917541:EHQ917543 ERM917541:ERM917543 FBI917541:FBI917543 FLE917541:FLE917543 FVA917541:FVA917543 GEW917541:GEW917543 GOS917541:GOS917543 GYO917541:GYO917543 HIK917541:HIK917543 HSG917541:HSG917543 ICC917541:ICC917543 ILY917541:ILY917543 IVU917541:IVU917543 JFQ917541:JFQ917543 JPM917541:JPM917543 JZI917541:JZI917543 KJE917541:KJE917543 KTA917541:KTA917543 LCW917541:LCW917543 LMS917541:LMS917543 LWO917541:LWO917543 MGK917541:MGK917543 MQG917541:MQG917543 NAC917541:NAC917543 NJY917541:NJY917543 NTU917541:NTU917543 ODQ917541:ODQ917543 ONM917541:ONM917543 OXI917541:OXI917543 PHE917541:PHE917543 PRA917541:PRA917543 QAW917541:QAW917543 QKS917541:QKS917543 QUO917541:QUO917543 REK917541:REK917543 ROG917541:ROG917543 RYC917541:RYC917543 SHY917541:SHY917543 SRU917541:SRU917543 TBQ917541:TBQ917543 TLM917541:TLM917543 TVI917541:TVI917543 UFE917541:UFE917543 UPA917541:UPA917543 UYW917541:UYW917543 VIS917541:VIS917543 VSO917541:VSO917543 WCK917541:WCK917543 WMG917541:WMG917543 WWC917541:WWC917543 U983077:U983079 JQ983077:JQ983079 TM983077:TM983079 ADI983077:ADI983079 ANE983077:ANE983079 AXA983077:AXA983079 BGW983077:BGW983079 BQS983077:BQS983079 CAO983077:CAO983079 CKK983077:CKK983079 CUG983077:CUG983079 DEC983077:DEC983079 DNY983077:DNY983079 DXU983077:DXU983079 EHQ983077:EHQ983079 ERM983077:ERM983079 FBI983077:FBI983079 FLE983077:FLE983079 FVA983077:FVA983079 GEW983077:GEW983079 GOS983077:GOS983079 GYO983077:GYO983079 HIK983077:HIK983079 HSG983077:HSG983079 ICC983077:ICC983079 ILY983077:ILY983079 IVU983077:IVU983079 JFQ983077:JFQ983079 JPM983077:JPM983079 JZI983077:JZI983079 KJE983077:KJE983079 KTA983077:KTA983079 LCW983077:LCW983079 LMS983077:LMS983079 LWO983077:LWO983079 MGK983077:MGK983079 MQG983077:MQG983079 NAC983077:NAC983079 NJY983077:NJY983079 NTU983077:NTU983079 ODQ983077:ODQ983079 ONM983077:ONM983079 OXI983077:OXI983079 PHE983077:PHE983079 PRA983077:PRA983079 QAW983077:QAW983079 QKS983077:QKS983079 QUO983077:QUO983079 REK983077:REK983079 ROG983077:ROG983079 RYC983077:RYC983079 SHY983077:SHY983079 SRU983077:SRU983079 TBQ983077:TBQ983079 TLM983077:TLM983079 TVI983077:TVI983079 UFE983077:UFE983079 UPA983077:UPA983079 UYW983077:UYW983079 VIS983077:VIS983079 VSO983077:VSO983079 WCK983077:WCK983079 WMG983077:WMG983079 WWC983077:WWC983079 T40:T43 JP40:JP43 TL40:TL43 ADH40:ADH43 AND40:AND43 AWZ40:AWZ43 BGV40:BGV43 BQR40:BQR43 CAN40:CAN43 CKJ40:CKJ43 CUF40:CUF43 DEB40:DEB43 DNX40:DNX43 DXT40:DXT43 EHP40:EHP43 ERL40:ERL43 FBH40:FBH43 FLD40:FLD43 FUZ40:FUZ43 GEV40:GEV43 GOR40:GOR43 GYN40:GYN43 HIJ40:HIJ43 HSF40:HSF43 ICB40:ICB43 ILX40:ILX43 IVT40:IVT43 JFP40:JFP43 JPL40:JPL43 JZH40:JZH43 KJD40:KJD43 KSZ40:KSZ43 LCV40:LCV43 LMR40:LMR43 LWN40:LWN43 MGJ40:MGJ43 MQF40:MQF43 NAB40:NAB43 NJX40:NJX43 NTT40:NTT43 ODP40:ODP43 ONL40:ONL43 OXH40:OXH43 PHD40:PHD43 PQZ40:PQZ43 QAV40:QAV43 QKR40:QKR43 QUN40:QUN43 REJ40:REJ43 ROF40:ROF43 RYB40:RYB43 SHX40:SHX43 SRT40:SRT43 TBP40:TBP43 TLL40:TLL43 TVH40:TVH43 UFD40:UFD43 UOZ40:UOZ43 UYV40:UYV43 VIR40:VIR43 VSN40:VSN43 WCJ40:WCJ43 WMF40:WMF43 WWB40:WWB43 T65576:T65579 JP65576:JP65579 TL65576:TL65579 ADH65576:ADH65579 AND65576:AND65579 AWZ65576:AWZ65579 BGV65576:BGV65579 BQR65576:BQR65579 CAN65576:CAN65579 CKJ65576:CKJ65579 CUF65576:CUF65579 DEB65576:DEB65579 DNX65576:DNX65579 DXT65576:DXT65579 EHP65576:EHP65579 ERL65576:ERL65579 FBH65576:FBH65579 FLD65576:FLD65579 FUZ65576:FUZ65579 GEV65576:GEV65579 GOR65576:GOR65579 GYN65576:GYN65579 HIJ65576:HIJ65579 HSF65576:HSF65579 ICB65576:ICB65579 ILX65576:ILX65579 IVT65576:IVT65579 JFP65576:JFP65579 JPL65576:JPL65579 JZH65576:JZH65579 KJD65576:KJD65579 KSZ65576:KSZ65579 LCV65576:LCV65579 LMR65576:LMR65579 LWN65576:LWN65579 MGJ65576:MGJ65579 MQF65576:MQF65579 NAB65576:NAB65579 NJX65576:NJX65579 NTT65576:NTT65579 ODP65576:ODP65579 ONL65576:ONL65579 OXH65576:OXH65579 PHD65576:PHD65579 PQZ65576:PQZ65579 QAV65576:QAV65579 QKR65576:QKR65579 QUN65576:QUN65579 REJ65576:REJ65579 ROF65576:ROF65579 RYB65576:RYB65579 SHX65576:SHX65579 SRT65576:SRT65579 TBP65576:TBP65579 TLL65576:TLL65579 TVH65576:TVH65579 UFD65576:UFD65579 UOZ65576:UOZ65579 UYV65576:UYV65579 VIR65576:VIR65579 VSN65576:VSN65579 WCJ65576:WCJ65579 WMF65576:WMF65579 WWB65576:WWB65579 T131112:T131115 JP131112:JP131115 TL131112:TL131115 ADH131112:ADH131115 AND131112:AND131115 AWZ131112:AWZ131115 BGV131112:BGV131115 BQR131112:BQR131115 CAN131112:CAN131115 CKJ131112:CKJ131115 CUF131112:CUF131115 DEB131112:DEB131115 DNX131112:DNX131115 DXT131112:DXT131115 EHP131112:EHP131115 ERL131112:ERL131115 FBH131112:FBH131115 FLD131112:FLD131115 FUZ131112:FUZ131115 GEV131112:GEV131115 GOR131112:GOR131115 GYN131112:GYN131115 HIJ131112:HIJ131115 HSF131112:HSF131115 ICB131112:ICB131115 ILX131112:ILX131115 IVT131112:IVT131115 JFP131112:JFP131115 JPL131112:JPL131115 JZH131112:JZH131115 KJD131112:KJD131115 KSZ131112:KSZ131115 LCV131112:LCV131115 LMR131112:LMR131115 LWN131112:LWN131115 MGJ131112:MGJ131115 MQF131112:MQF131115 NAB131112:NAB131115 NJX131112:NJX131115 NTT131112:NTT131115 ODP131112:ODP131115 ONL131112:ONL131115 OXH131112:OXH131115 PHD131112:PHD131115 PQZ131112:PQZ131115 QAV131112:QAV131115 QKR131112:QKR131115 QUN131112:QUN131115 REJ131112:REJ131115 ROF131112:ROF131115 RYB131112:RYB131115 SHX131112:SHX131115 SRT131112:SRT131115 TBP131112:TBP131115 TLL131112:TLL131115 TVH131112:TVH131115 UFD131112:UFD131115 UOZ131112:UOZ131115 UYV131112:UYV131115 VIR131112:VIR131115 VSN131112:VSN131115 WCJ131112:WCJ131115 WMF131112:WMF131115 WWB131112:WWB131115 T196648:T196651 JP196648:JP196651 TL196648:TL196651 ADH196648:ADH196651 AND196648:AND196651 AWZ196648:AWZ196651 BGV196648:BGV196651 BQR196648:BQR196651 CAN196648:CAN196651 CKJ196648:CKJ196651 CUF196648:CUF196651 DEB196648:DEB196651 DNX196648:DNX196651 DXT196648:DXT196651 EHP196648:EHP196651 ERL196648:ERL196651 FBH196648:FBH196651 FLD196648:FLD196651 FUZ196648:FUZ196651 GEV196648:GEV196651 GOR196648:GOR196651 GYN196648:GYN196651 HIJ196648:HIJ196651 HSF196648:HSF196651 ICB196648:ICB196651 ILX196648:ILX196651 IVT196648:IVT196651 JFP196648:JFP196651 JPL196648:JPL196651 JZH196648:JZH196651 KJD196648:KJD196651 KSZ196648:KSZ196651 LCV196648:LCV196651 LMR196648:LMR196651 LWN196648:LWN196651 MGJ196648:MGJ196651 MQF196648:MQF196651 NAB196648:NAB196651 NJX196648:NJX196651 NTT196648:NTT196651 ODP196648:ODP196651 ONL196648:ONL196651 OXH196648:OXH196651 PHD196648:PHD196651 PQZ196648:PQZ196651 QAV196648:QAV196651 QKR196648:QKR196651 QUN196648:QUN196651 REJ196648:REJ196651 ROF196648:ROF196651 RYB196648:RYB196651 SHX196648:SHX196651 SRT196648:SRT196651 TBP196648:TBP196651 TLL196648:TLL196651 TVH196648:TVH196651 UFD196648:UFD196651 UOZ196648:UOZ196651 UYV196648:UYV196651 VIR196648:VIR196651 VSN196648:VSN196651 WCJ196648:WCJ196651 WMF196648:WMF196651 WWB196648:WWB196651 T262184:T262187 JP262184:JP262187 TL262184:TL262187 ADH262184:ADH262187 AND262184:AND262187 AWZ262184:AWZ262187 BGV262184:BGV262187 BQR262184:BQR262187 CAN262184:CAN262187 CKJ262184:CKJ262187 CUF262184:CUF262187 DEB262184:DEB262187 DNX262184:DNX262187 DXT262184:DXT262187 EHP262184:EHP262187 ERL262184:ERL262187 FBH262184:FBH262187 FLD262184:FLD262187 FUZ262184:FUZ262187 GEV262184:GEV262187 GOR262184:GOR262187 GYN262184:GYN262187 HIJ262184:HIJ262187 HSF262184:HSF262187 ICB262184:ICB262187 ILX262184:ILX262187 IVT262184:IVT262187 JFP262184:JFP262187 JPL262184:JPL262187 JZH262184:JZH262187 KJD262184:KJD262187 KSZ262184:KSZ262187 LCV262184:LCV262187 LMR262184:LMR262187 LWN262184:LWN262187 MGJ262184:MGJ262187 MQF262184:MQF262187 NAB262184:NAB262187 NJX262184:NJX262187 NTT262184:NTT262187 ODP262184:ODP262187 ONL262184:ONL262187 OXH262184:OXH262187 PHD262184:PHD262187 PQZ262184:PQZ262187 QAV262184:QAV262187 QKR262184:QKR262187 QUN262184:QUN262187 REJ262184:REJ262187 ROF262184:ROF262187 RYB262184:RYB262187 SHX262184:SHX262187 SRT262184:SRT262187 TBP262184:TBP262187 TLL262184:TLL262187 TVH262184:TVH262187 UFD262184:UFD262187 UOZ262184:UOZ262187 UYV262184:UYV262187 VIR262184:VIR262187 VSN262184:VSN262187 WCJ262184:WCJ262187 WMF262184:WMF262187 WWB262184:WWB262187 T327720:T327723 JP327720:JP327723 TL327720:TL327723 ADH327720:ADH327723 AND327720:AND327723 AWZ327720:AWZ327723 BGV327720:BGV327723 BQR327720:BQR327723 CAN327720:CAN327723 CKJ327720:CKJ327723 CUF327720:CUF327723 DEB327720:DEB327723 DNX327720:DNX327723 DXT327720:DXT327723 EHP327720:EHP327723 ERL327720:ERL327723 FBH327720:FBH327723 FLD327720:FLD327723 FUZ327720:FUZ327723 GEV327720:GEV327723 GOR327720:GOR327723 GYN327720:GYN327723 HIJ327720:HIJ327723 HSF327720:HSF327723 ICB327720:ICB327723 ILX327720:ILX327723 IVT327720:IVT327723 JFP327720:JFP327723 JPL327720:JPL327723 JZH327720:JZH327723 KJD327720:KJD327723 KSZ327720:KSZ327723 LCV327720:LCV327723 LMR327720:LMR327723 LWN327720:LWN327723 MGJ327720:MGJ327723 MQF327720:MQF327723 NAB327720:NAB327723 NJX327720:NJX327723 NTT327720:NTT327723 ODP327720:ODP327723 ONL327720:ONL327723 OXH327720:OXH327723 PHD327720:PHD327723 PQZ327720:PQZ327723 QAV327720:QAV327723 QKR327720:QKR327723 QUN327720:QUN327723 REJ327720:REJ327723 ROF327720:ROF327723 RYB327720:RYB327723 SHX327720:SHX327723 SRT327720:SRT327723 TBP327720:TBP327723 TLL327720:TLL327723 TVH327720:TVH327723 UFD327720:UFD327723 UOZ327720:UOZ327723 UYV327720:UYV327723 VIR327720:VIR327723 VSN327720:VSN327723 WCJ327720:WCJ327723 WMF327720:WMF327723 WWB327720:WWB327723 T393256:T393259 JP393256:JP393259 TL393256:TL393259 ADH393256:ADH393259 AND393256:AND393259 AWZ393256:AWZ393259 BGV393256:BGV393259 BQR393256:BQR393259 CAN393256:CAN393259 CKJ393256:CKJ393259 CUF393256:CUF393259 DEB393256:DEB393259 DNX393256:DNX393259 DXT393256:DXT393259 EHP393256:EHP393259 ERL393256:ERL393259 FBH393256:FBH393259 FLD393256:FLD393259 FUZ393256:FUZ393259 GEV393256:GEV393259 GOR393256:GOR393259 GYN393256:GYN393259 HIJ393256:HIJ393259 HSF393256:HSF393259 ICB393256:ICB393259 ILX393256:ILX393259 IVT393256:IVT393259 JFP393256:JFP393259 JPL393256:JPL393259 JZH393256:JZH393259 KJD393256:KJD393259 KSZ393256:KSZ393259 LCV393256:LCV393259 LMR393256:LMR393259 LWN393256:LWN393259 MGJ393256:MGJ393259 MQF393256:MQF393259 NAB393256:NAB393259 NJX393256:NJX393259 NTT393256:NTT393259 ODP393256:ODP393259 ONL393256:ONL393259 OXH393256:OXH393259 PHD393256:PHD393259 PQZ393256:PQZ393259 QAV393256:QAV393259 QKR393256:QKR393259 QUN393256:QUN393259 REJ393256:REJ393259 ROF393256:ROF393259 RYB393256:RYB393259 SHX393256:SHX393259 SRT393256:SRT393259 TBP393256:TBP393259 TLL393256:TLL393259 TVH393256:TVH393259 UFD393256:UFD393259 UOZ393256:UOZ393259 UYV393256:UYV393259 VIR393256:VIR393259 VSN393256:VSN393259 WCJ393256:WCJ393259 WMF393256:WMF393259 WWB393256:WWB393259 T458792:T458795 JP458792:JP458795 TL458792:TL458795 ADH458792:ADH458795 AND458792:AND458795 AWZ458792:AWZ458795 BGV458792:BGV458795 BQR458792:BQR458795 CAN458792:CAN458795 CKJ458792:CKJ458795 CUF458792:CUF458795 DEB458792:DEB458795 DNX458792:DNX458795 DXT458792:DXT458795 EHP458792:EHP458795 ERL458792:ERL458795 FBH458792:FBH458795 FLD458792:FLD458795 FUZ458792:FUZ458795 GEV458792:GEV458795 GOR458792:GOR458795 GYN458792:GYN458795 HIJ458792:HIJ458795 HSF458792:HSF458795 ICB458792:ICB458795 ILX458792:ILX458795 IVT458792:IVT458795 JFP458792:JFP458795 JPL458792:JPL458795 JZH458792:JZH458795 KJD458792:KJD458795 KSZ458792:KSZ458795 LCV458792:LCV458795 LMR458792:LMR458795 LWN458792:LWN458795 MGJ458792:MGJ458795 MQF458792:MQF458795 NAB458792:NAB458795 NJX458792:NJX458795 NTT458792:NTT458795 ODP458792:ODP458795 ONL458792:ONL458795 OXH458792:OXH458795 PHD458792:PHD458795 PQZ458792:PQZ458795 QAV458792:QAV458795 QKR458792:QKR458795 QUN458792:QUN458795 REJ458792:REJ458795 ROF458792:ROF458795 RYB458792:RYB458795 SHX458792:SHX458795 SRT458792:SRT458795 TBP458792:TBP458795 TLL458792:TLL458795 TVH458792:TVH458795 UFD458792:UFD458795 UOZ458792:UOZ458795 UYV458792:UYV458795 VIR458792:VIR458795 VSN458792:VSN458795 WCJ458792:WCJ458795 WMF458792:WMF458795 WWB458792:WWB458795 T524328:T524331 JP524328:JP524331 TL524328:TL524331 ADH524328:ADH524331 AND524328:AND524331 AWZ524328:AWZ524331 BGV524328:BGV524331 BQR524328:BQR524331 CAN524328:CAN524331 CKJ524328:CKJ524331 CUF524328:CUF524331 DEB524328:DEB524331 DNX524328:DNX524331 DXT524328:DXT524331 EHP524328:EHP524331 ERL524328:ERL524331 FBH524328:FBH524331 FLD524328:FLD524331 FUZ524328:FUZ524331 GEV524328:GEV524331 GOR524328:GOR524331 GYN524328:GYN524331 HIJ524328:HIJ524331 HSF524328:HSF524331 ICB524328:ICB524331 ILX524328:ILX524331 IVT524328:IVT524331 JFP524328:JFP524331 JPL524328:JPL524331 JZH524328:JZH524331 KJD524328:KJD524331 KSZ524328:KSZ524331 LCV524328:LCV524331 LMR524328:LMR524331 LWN524328:LWN524331 MGJ524328:MGJ524331 MQF524328:MQF524331 NAB524328:NAB524331 NJX524328:NJX524331 NTT524328:NTT524331 ODP524328:ODP524331 ONL524328:ONL524331 OXH524328:OXH524331 PHD524328:PHD524331 PQZ524328:PQZ524331 QAV524328:QAV524331 QKR524328:QKR524331 QUN524328:QUN524331 REJ524328:REJ524331 ROF524328:ROF524331 RYB524328:RYB524331 SHX524328:SHX524331 SRT524328:SRT524331 TBP524328:TBP524331 TLL524328:TLL524331 TVH524328:TVH524331 UFD524328:UFD524331 UOZ524328:UOZ524331 UYV524328:UYV524331 VIR524328:VIR524331 VSN524328:VSN524331 WCJ524328:WCJ524331 WMF524328:WMF524331 WWB524328:WWB524331 T589864:T589867 JP589864:JP589867 TL589864:TL589867 ADH589864:ADH589867 AND589864:AND589867 AWZ589864:AWZ589867 BGV589864:BGV589867 BQR589864:BQR589867 CAN589864:CAN589867 CKJ589864:CKJ589867 CUF589864:CUF589867 DEB589864:DEB589867 DNX589864:DNX589867 DXT589864:DXT589867 EHP589864:EHP589867 ERL589864:ERL589867 FBH589864:FBH589867 FLD589864:FLD589867 FUZ589864:FUZ589867 GEV589864:GEV589867 GOR589864:GOR589867 GYN589864:GYN589867 HIJ589864:HIJ589867 HSF589864:HSF589867 ICB589864:ICB589867 ILX589864:ILX589867 IVT589864:IVT589867 JFP589864:JFP589867 JPL589864:JPL589867 JZH589864:JZH589867 KJD589864:KJD589867 KSZ589864:KSZ589867 LCV589864:LCV589867 LMR589864:LMR589867 LWN589864:LWN589867 MGJ589864:MGJ589867 MQF589864:MQF589867 NAB589864:NAB589867 NJX589864:NJX589867 NTT589864:NTT589867 ODP589864:ODP589867 ONL589864:ONL589867 OXH589864:OXH589867 PHD589864:PHD589867 PQZ589864:PQZ589867 QAV589864:QAV589867 QKR589864:QKR589867 QUN589864:QUN589867 REJ589864:REJ589867 ROF589864:ROF589867 RYB589864:RYB589867 SHX589864:SHX589867 SRT589864:SRT589867 TBP589864:TBP589867 TLL589864:TLL589867 TVH589864:TVH589867 UFD589864:UFD589867 UOZ589864:UOZ589867 UYV589864:UYV589867 VIR589864:VIR589867 VSN589864:VSN589867 WCJ589864:WCJ589867 WMF589864:WMF589867 WWB589864:WWB589867 T655400:T655403 JP655400:JP655403 TL655400:TL655403 ADH655400:ADH655403 AND655400:AND655403 AWZ655400:AWZ655403 BGV655400:BGV655403 BQR655400:BQR655403 CAN655400:CAN655403 CKJ655400:CKJ655403 CUF655400:CUF655403 DEB655400:DEB655403 DNX655400:DNX655403 DXT655400:DXT655403 EHP655400:EHP655403 ERL655400:ERL655403 FBH655400:FBH655403 FLD655400:FLD655403 FUZ655400:FUZ655403 GEV655400:GEV655403 GOR655400:GOR655403 GYN655400:GYN655403 HIJ655400:HIJ655403 HSF655400:HSF655403 ICB655400:ICB655403 ILX655400:ILX655403 IVT655400:IVT655403 JFP655400:JFP655403 JPL655400:JPL655403 JZH655400:JZH655403 KJD655400:KJD655403 KSZ655400:KSZ655403 LCV655400:LCV655403 LMR655400:LMR655403 LWN655400:LWN655403 MGJ655400:MGJ655403 MQF655400:MQF655403 NAB655400:NAB655403 NJX655400:NJX655403 NTT655400:NTT655403 ODP655400:ODP655403 ONL655400:ONL655403 OXH655400:OXH655403 PHD655400:PHD655403 PQZ655400:PQZ655403 QAV655400:QAV655403 QKR655400:QKR655403 QUN655400:QUN655403 REJ655400:REJ655403 ROF655400:ROF655403 RYB655400:RYB655403 SHX655400:SHX655403 SRT655400:SRT655403 TBP655400:TBP655403 TLL655400:TLL655403 TVH655400:TVH655403 UFD655400:UFD655403 UOZ655400:UOZ655403 UYV655400:UYV655403 VIR655400:VIR655403 VSN655400:VSN655403 WCJ655400:WCJ655403 WMF655400:WMF655403 WWB655400:WWB655403 T720936:T720939 JP720936:JP720939 TL720936:TL720939 ADH720936:ADH720939 AND720936:AND720939 AWZ720936:AWZ720939 BGV720936:BGV720939 BQR720936:BQR720939 CAN720936:CAN720939 CKJ720936:CKJ720939 CUF720936:CUF720939 DEB720936:DEB720939 DNX720936:DNX720939 DXT720936:DXT720939 EHP720936:EHP720939 ERL720936:ERL720939 FBH720936:FBH720939 FLD720936:FLD720939 FUZ720936:FUZ720939 GEV720936:GEV720939 GOR720936:GOR720939 GYN720936:GYN720939 HIJ720936:HIJ720939 HSF720936:HSF720939 ICB720936:ICB720939 ILX720936:ILX720939 IVT720936:IVT720939 JFP720936:JFP720939 JPL720936:JPL720939 JZH720936:JZH720939 KJD720936:KJD720939 KSZ720936:KSZ720939 LCV720936:LCV720939 LMR720936:LMR720939 LWN720936:LWN720939 MGJ720936:MGJ720939 MQF720936:MQF720939 NAB720936:NAB720939 NJX720936:NJX720939 NTT720936:NTT720939 ODP720936:ODP720939 ONL720936:ONL720939 OXH720936:OXH720939 PHD720936:PHD720939 PQZ720936:PQZ720939 QAV720936:QAV720939 QKR720936:QKR720939 QUN720936:QUN720939 REJ720936:REJ720939 ROF720936:ROF720939 RYB720936:RYB720939 SHX720936:SHX720939 SRT720936:SRT720939 TBP720936:TBP720939 TLL720936:TLL720939 TVH720936:TVH720939 UFD720936:UFD720939 UOZ720936:UOZ720939 UYV720936:UYV720939 VIR720936:VIR720939 VSN720936:VSN720939 WCJ720936:WCJ720939 WMF720936:WMF720939 WWB720936:WWB720939 T786472:T786475 JP786472:JP786475 TL786472:TL786475 ADH786472:ADH786475 AND786472:AND786475 AWZ786472:AWZ786475 BGV786472:BGV786475 BQR786472:BQR786475 CAN786472:CAN786475 CKJ786472:CKJ786475 CUF786472:CUF786475 DEB786472:DEB786475 DNX786472:DNX786475 DXT786472:DXT786475 EHP786472:EHP786475 ERL786472:ERL786475 FBH786472:FBH786475 FLD786472:FLD786475 FUZ786472:FUZ786475 GEV786472:GEV786475 GOR786472:GOR786475 GYN786472:GYN786475 HIJ786472:HIJ786475 HSF786472:HSF786475 ICB786472:ICB786475 ILX786472:ILX786475 IVT786472:IVT786475 JFP786472:JFP786475 JPL786472:JPL786475 JZH786472:JZH786475 KJD786472:KJD786475 KSZ786472:KSZ786475 LCV786472:LCV786475 LMR786472:LMR786475 LWN786472:LWN786475 MGJ786472:MGJ786475 MQF786472:MQF786475 NAB786472:NAB786475 NJX786472:NJX786475 NTT786472:NTT786475 ODP786472:ODP786475 ONL786472:ONL786475 OXH786472:OXH786475 PHD786472:PHD786475 PQZ786472:PQZ786475 QAV786472:QAV786475 QKR786472:QKR786475 QUN786472:QUN786475 REJ786472:REJ786475 ROF786472:ROF786475 RYB786472:RYB786475 SHX786472:SHX786475 SRT786472:SRT786475 TBP786472:TBP786475 TLL786472:TLL786475 TVH786472:TVH786475 UFD786472:UFD786475 UOZ786472:UOZ786475 UYV786472:UYV786475 VIR786472:VIR786475 VSN786472:VSN786475 WCJ786472:WCJ786475 WMF786472:WMF786475 WWB786472:WWB786475 T852008:T852011 JP852008:JP852011 TL852008:TL852011 ADH852008:ADH852011 AND852008:AND852011 AWZ852008:AWZ852011 BGV852008:BGV852011 BQR852008:BQR852011 CAN852008:CAN852011 CKJ852008:CKJ852011 CUF852008:CUF852011 DEB852008:DEB852011 DNX852008:DNX852011 DXT852008:DXT852011 EHP852008:EHP852011 ERL852008:ERL852011 FBH852008:FBH852011 FLD852008:FLD852011 FUZ852008:FUZ852011 GEV852008:GEV852011 GOR852008:GOR852011 GYN852008:GYN852011 HIJ852008:HIJ852011 HSF852008:HSF852011 ICB852008:ICB852011 ILX852008:ILX852011 IVT852008:IVT852011 JFP852008:JFP852011 JPL852008:JPL852011 JZH852008:JZH852011 KJD852008:KJD852011 KSZ852008:KSZ852011 LCV852008:LCV852011 LMR852008:LMR852011 LWN852008:LWN852011 MGJ852008:MGJ852011 MQF852008:MQF852011 NAB852008:NAB852011 NJX852008:NJX852011 NTT852008:NTT852011 ODP852008:ODP852011 ONL852008:ONL852011 OXH852008:OXH852011 PHD852008:PHD852011 PQZ852008:PQZ852011 QAV852008:QAV852011 QKR852008:QKR852011 QUN852008:QUN852011 REJ852008:REJ852011 ROF852008:ROF852011 RYB852008:RYB852011 SHX852008:SHX852011 SRT852008:SRT852011 TBP852008:TBP852011 TLL852008:TLL852011 TVH852008:TVH852011 UFD852008:UFD852011 UOZ852008:UOZ852011 UYV852008:UYV852011 VIR852008:VIR852011 VSN852008:VSN852011 WCJ852008:WCJ852011 WMF852008:WMF852011 WWB852008:WWB852011 T917544:T917547 JP917544:JP917547 TL917544:TL917547 ADH917544:ADH917547 AND917544:AND917547 AWZ917544:AWZ917547 BGV917544:BGV917547 BQR917544:BQR917547 CAN917544:CAN917547 CKJ917544:CKJ917547 CUF917544:CUF917547 DEB917544:DEB917547 DNX917544:DNX917547 DXT917544:DXT917547 EHP917544:EHP917547 ERL917544:ERL917547 FBH917544:FBH917547 FLD917544:FLD917547 FUZ917544:FUZ917547 GEV917544:GEV917547 GOR917544:GOR917547 GYN917544:GYN917547 HIJ917544:HIJ917547 HSF917544:HSF917547 ICB917544:ICB917547 ILX917544:ILX917547 IVT917544:IVT917547 JFP917544:JFP917547 JPL917544:JPL917547 JZH917544:JZH917547 KJD917544:KJD917547 KSZ917544:KSZ917547 LCV917544:LCV917547 LMR917544:LMR917547 LWN917544:LWN917547 MGJ917544:MGJ917547 MQF917544:MQF917547 NAB917544:NAB917547 NJX917544:NJX917547 NTT917544:NTT917547 ODP917544:ODP917547 ONL917544:ONL917547 OXH917544:OXH917547 PHD917544:PHD917547 PQZ917544:PQZ917547 QAV917544:QAV917547 QKR917544:QKR917547 QUN917544:QUN917547 REJ917544:REJ917547 ROF917544:ROF917547 RYB917544:RYB917547 SHX917544:SHX917547 SRT917544:SRT917547 TBP917544:TBP917547 TLL917544:TLL917547 TVH917544:TVH917547 UFD917544:UFD917547 UOZ917544:UOZ917547 UYV917544:UYV917547 VIR917544:VIR917547 VSN917544:VSN917547 WCJ917544:WCJ917547 WMF917544:WMF917547 WWB917544:WWB917547 T983080:T983083 JP983080:JP983083 TL983080:TL983083 ADH983080:ADH983083 AND983080:AND983083 AWZ983080:AWZ983083 BGV983080:BGV983083 BQR983080:BQR983083 CAN983080:CAN983083 CKJ983080:CKJ983083 CUF983080:CUF983083 DEB983080:DEB983083 DNX983080:DNX983083 DXT983080:DXT983083 EHP983080:EHP983083 ERL983080:ERL983083 FBH983080:FBH983083 FLD983080:FLD983083 FUZ983080:FUZ983083 GEV983080:GEV983083 GOR983080:GOR983083 GYN983080:GYN983083 HIJ983080:HIJ983083 HSF983080:HSF983083 ICB983080:ICB983083 ILX983080:ILX983083 IVT983080:IVT983083 JFP983080:JFP983083 JPL983080:JPL983083 JZH983080:JZH983083 KJD983080:KJD983083 KSZ983080:KSZ983083 LCV983080:LCV983083 LMR983080:LMR983083 LWN983080:LWN983083 MGJ983080:MGJ983083 MQF983080:MQF983083 NAB983080:NAB983083 NJX983080:NJX983083 NTT983080:NTT983083 ODP983080:ODP983083 ONL983080:ONL983083 OXH983080:OXH983083 PHD983080:PHD983083 PQZ983080:PQZ983083 QAV983080:QAV983083 QKR983080:QKR983083 QUN983080:QUN983083 REJ983080:REJ983083 ROF983080:ROF983083 RYB983080:RYB983083 SHX983080:SHX983083 SRT983080:SRT983083 TBP983080:TBP983083 TLL983080:TLL983083 TVH983080:TVH983083 UFD983080:UFD983083 UOZ983080:UOZ983083 UYV983080:UYV983083 VIR983080:VIR983083 VSN983080:VSN983083 WCJ983080:WCJ983083 WMF983080:WMF983083 WWB983080:WWB983083 Q37:Q39 JM37:JM39 TI37:TI39 ADE37:ADE39 ANA37:ANA39 AWW37:AWW39 BGS37:BGS39 BQO37:BQO39 CAK37:CAK39 CKG37:CKG39 CUC37:CUC39 DDY37:DDY39 DNU37:DNU39 DXQ37:DXQ39 EHM37:EHM39 ERI37:ERI39 FBE37:FBE39 FLA37:FLA39 FUW37:FUW39 GES37:GES39 GOO37:GOO39 GYK37:GYK39 HIG37:HIG39 HSC37:HSC39 IBY37:IBY39 ILU37:ILU39 IVQ37:IVQ39 JFM37:JFM39 JPI37:JPI39 JZE37:JZE39 KJA37:KJA39 KSW37:KSW39 LCS37:LCS39 LMO37:LMO39 LWK37:LWK39 MGG37:MGG39 MQC37:MQC39 MZY37:MZY39 NJU37:NJU39 NTQ37:NTQ39 ODM37:ODM39 ONI37:ONI39 OXE37:OXE39 PHA37:PHA39 PQW37:PQW39 QAS37:QAS39 QKO37:QKO39 QUK37:QUK39 REG37:REG39 ROC37:ROC39 RXY37:RXY39 SHU37:SHU39 SRQ37:SRQ39 TBM37:TBM39 TLI37:TLI39 TVE37:TVE39 UFA37:UFA39 UOW37:UOW39 UYS37:UYS39 VIO37:VIO39 VSK37:VSK39 WCG37:WCG39 WMC37:WMC39 WVY37:WVY39 Q65573:Q65575 JM65573:JM65575 TI65573:TI65575 ADE65573:ADE65575 ANA65573:ANA65575 AWW65573:AWW65575 BGS65573:BGS65575 BQO65573:BQO65575 CAK65573:CAK65575 CKG65573:CKG65575 CUC65573:CUC65575 DDY65573:DDY65575 DNU65573:DNU65575 DXQ65573:DXQ65575 EHM65573:EHM65575 ERI65573:ERI65575 FBE65573:FBE65575 FLA65573:FLA65575 FUW65573:FUW65575 GES65573:GES65575 GOO65573:GOO65575 GYK65573:GYK65575 HIG65573:HIG65575 HSC65573:HSC65575 IBY65573:IBY65575 ILU65573:ILU65575 IVQ65573:IVQ65575 JFM65573:JFM65575 JPI65573:JPI65575 JZE65573:JZE65575 KJA65573:KJA65575 KSW65573:KSW65575 LCS65573:LCS65575 LMO65573:LMO65575 LWK65573:LWK65575 MGG65573:MGG65575 MQC65573:MQC65575 MZY65573:MZY65575 NJU65573:NJU65575 NTQ65573:NTQ65575 ODM65573:ODM65575 ONI65573:ONI65575 OXE65573:OXE65575 PHA65573:PHA65575 PQW65573:PQW65575 QAS65573:QAS65575 QKO65573:QKO65575 QUK65573:QUK65575 REG65573:REG65575 ROC65573:ROC65575 RXY65573:RXY65575 SHU65573:SHU65575 SRQ65573:SRQ65575 TBM65573:TBM65575 TLI65573:TLI65575 TVE65573:TVE65575 UFA65573:UFA65575 UOW65573:UOW65575 UYS65573:UYS65575 VIO65573:VIO65575 VSK65573:VSK65575 WCG65573:WCG65575 WMC65573:WMC65575 WVY65573:WVY65575 Q131109:Q131111 JM131109:JM131111 TI131109:TI131111 ADE131109:ADE131111 ANA131109:ANA131111 AWW131109:AWW131111 BGS131109:BGS131111 BQO131109:BQO131111 CAK131109:CAK131111 CKG131109:CKG131111 CUC131109:CUC131111 DDY131109:DDY131111 DNU131109:DNU131111 DXQ131109:DXQ131111 EHM131109:EHM131111 ERI131109:ERI131111 FBE131109:FBE131111 FLA131109:FLA131111 FUW131109:FUW131111 GES131109:GES131111 GOO131109:GOO131111 GYK131109:GYK131111 HIG131109:HIG131111 HSC131109:HSC131111 IBY131109:IBY131111 ILU131109:ILU131111 IVQ131109:IVQ131111 JFM131109:JFM131111 JPI131109:JPI131111 JZE131109:JZE131111 KJA131109:KJA131111 KSW131109:KSW131111 LCS131109:LCS131111 LMO131109:LMO131111 LWK131109:LWK131111 MGG131109:MGG131111 MQC131109:MQC131111 MZY131109:MZY131111 NJU131109:NJU131111 NTQ131109:NTQ131111 ODM131109:ODM131111 ONI131109:ONI131111 OXE131109:OXE131111 PHA131109:PHA131111 PQW131109:PQW131111 QAS131109:QAS131111 QKO131109:QKO131111 QUK131109:QUK131111 REG131109:REG131111 ROC131109:ROC131111 RXY131109:RXY131111 SHU131109:SHU131111 SRQ131109:SRQ131111 TBM131109:TBM131111 TLI131109:TLI131111 TVE131109:TVE131111 UFA131109:UFA131111 UOW131109:UOW131111 UYS131109:UYS131111 VIO131109:VIO131111 VSK131109:VSK131111 WCG131109:WCG131111 WMC131109:WMC131111 WVY131109:WVY131111 Q196645:Q196647 JM196645:JM196647 TI196645:TI196647 ADE196645:ADE196647 ANA196645:ANA196647 AWW196645:AWW196647 BGS196645:BGS196647 BQO196645:BQO196647 CAK196645:CAK196647 CKG196645:CKG196647 CUC196645:CUC196647 DDY196645:DDY196647 DNU196645:DNU196647 DXQ196645:DXQ196647 EHM196645:EHM196647 ERI196645:ERI196647 FBE196645:FBE196647 FLA196645:FLA196647 FUW196645:FUW196647 GES196645:GES196647 GOO196645:GOO196647 GYK196645:GYK196647 HIG196645:HIG196647 HSC196645:HSC196647 IBY196645:IBY196647 ILU196645:ILU196647 IVQ196645:IVQ196647 JFM196645:JFM196647 JPI196645:JPI196647 JZE196645:JZE196647 KJA196645:KJA196647 KSW196645:KSW196647 LCS196645:LCS196647 LMO196645:LMO196647 LWK196645:LWK196647 MGG196645:MGG196647 MQC196645:MQC196647 MZY196645:MZY196647 NJU196645:NJU196647 NTQ196645:NTQ196647 ODM196645:ODM196647 ONI196645:ONI196647 OXE196645:OXE196647 PHA196645:PHA196647 PQW196645:PQW196647 QAS196645:QAS196647 QKO196645:QKO196647 QUK196645:QUK196647 REG196645:REG196647 ROC196645:ROC196647 RXY196645:RXY196647 SHU196645:SHU196647 SRQ196645:SRQ196647 TBM196645:TBM196647 TLI196645:TLI196647 TVE196645:TVE196647 UFA196645:UFA196647 UOW196645:UOW196647 UYS196645:UYS196647 VIO196645:VIO196647 VSK196645:VSK196647 WCG196645:WCG196647 WMC196645:WMC196647 WVY196645:WVY196647 Q262181:Q262183 JM262181:JM262183 TI262181:TI262183 ADE262181:ADE262183 ANA262181:ANA262183 AWW262181:AWW262183 BGS262181:BGS262183 BQO262181:BQO262183 CAK262181:CAK262183 CKG262181:CKG262183 CUC262181:CUC262183 DDY262181:DDY262183 DNU262181:DNU262183 DXQ262181:DXQ262183 EHM262181:EHM262183 ERI262181:ERI262183 FBE262181:FBE262183 FLA262181:FLA262183 FUW262181:FUW262183 GES262181:GES262183 GOO262181:GOO262183 GYK262181:GYK262183 HIG262181:HIG262183 HSC262181:HSC262183 IBY262181:IBY262183 ILU262181:ILU262183 IVQ262181:IVQ262183 JFM262181:JFM262183 JPI262181:JPI262183 JZE262181:JZE262183 KJA262181:KJA262183 KSW262181:KSW262183 LCS262181:LCS262183 LMO262181:LMO262183 LWK262181:LWK262183 MGG262181:MGG262183 MQC262181:MQC262183 MZY262181:MZY262183 NJU262181:NJU262183 NTQ262181:NTQ262183 ODM262181:ODM262183 ONI262181:ONI262183 OXE262181:OXE262183 PHA262181:PHA262183 PQW262181:PQW262183 QAS262181:QAS262183 QKO262181:QKO262183 QUK262181:QUK262183 REG262181:REG262183 ROC262181:ROC262183 RXY262181:RXY262183 SHU262181:SHU262183 SRQ262181:SRQ262183 TBM262181:TBM262183 TLI262181:TLI262183 TVE262181:TVE262183 UFA262181:UFA262183 UOW262181:UOW262183 UYS262181:UYS262183 VIO262181:VIO262183 VSK262181:VSK262183 WCG262181:WCG262183 WMC262181:WMC262183 WVY262181:WVY262183 Q327717:Q327719 JM327717:JM327719 TI327717:TI327719 ADE327717:ADE327719 ANA327717:ANA327719 AWW327717:AWW327719 BGS327717:BGS327719 BQO327717:BQO327719 CAK327717:CAK327719 CKG327717:CKG327719 CUC327717:CUC327719 DDY327717:DDY327719 DNU327717:DNU327719 DXQ327717:DXQ327719 EHM327717:EHM327719 ERI327717:ERI327719 FBE327717:FBE327719 FLA327717:FLA327719 FUW327717:FUW327719 GES327717:GES327719 GOO327717:GOO327719 GYK327717:GYK327719 HIG327717:HIG327719 HSC327717:HSC327719 IBY327717:IBY327719 ILU327717:ILU327719 IVQ327717:IVQ327719 JFM327717:JFM327719 JPI327717:JPI327719 JZE327717:JZE327719 KJA327717:KJA327719 KSW327717:KSW327719 LCS327717:LCS327719 LMO327717:LMO327719 LWK327717:LWK327719 MGG327717:MGG327719 MQC327717:MQC327719 MZY327717:MZY327719 NJU327717:NJU327719 NTQ327717:NTQ327719 ODM327717:ODM327719 ONI327717:ONI327719 OXE327717:OXE327719 PHA327717:PHA327719 PQW327717:PQW327719 QAS327717:QAS327719 QKO327717:QKO327719 QUK327717:QUK327719 REG327717:REG327719 ROC327717:ROC327719 RXY327717:RXY327719 SHU327717:SHU327719 SRQ327717:SRQ327719 TBM327717:TBM327719 TLI327717:TLI327719 TVE327717:TVE327719 UFA327717:UFA327719 UOW327717:UOW327719 UYS327717:UYS327719 VIO327717:VIO327719 VSK327717:VSK327719 WCG327717:WCG327719 WMC327717:WMC327719 WVY327717:WVY327719 Q393253:Q393255 JM393253:JM393255 TI393253:TI393255 ADE393253:ADE393255 ANA393253:ANA393255 AWW393253:AWW393255 BGS393253:BGS393255 BQO393253:BQO393255 CAK393253:CAK393255 CKG393253:CKG393255 CUC393253:CUC393255 DDY393253:DDY393255 DNU393253:DNU393255 DXQ393253:DXQ393255 EHM393253:EHM393255 ERI393253:ERI393255 FBE393253:FBE393255 FLA393253:FLA393255 FUW393253:FUW393255 GES393253:GES393255 GOO393253:GOO393255 GYK393253:GYK393255 HIG393253:HIG393255 HSC393253:HSC393255 IBY393253:IBY393255 ILU393253:ILU393255 IVQ393253:IVQ393255 JFM393253:JFM393255 JPI393253:JPI393255 JZE393253:JZE393255 KJA393253:KJA393255 KSW393253:KSW393255 LCS393253:LCS393255 LMO393253:LMO393255 LWK393253:LWK393255 MGG393253:MGG393255 MQC393253:MQC393255 MZY393253:MZY393255 NJU393253:NJU393255 NTQ393253:NTQ393255 ODM393253:ODM393255 ONI393253:ONI393255 OXE393253:OXE393255 PHA393253:PHA393255 PQW393253:PQW393255 QAS393253:QAS393255 QKO393253:QKO393255 QUK393253:QUK393255 REG393253:REG393255 ROC393253:ROC393255 RXY393253:RXY393255 SHU393253:SHU393255 SRQ393253:SRQ393255 TBM393253:TBM393255 TLI393253:TLI393255 TVE393253:TVE393255 UFA393253:UFA393255 UOW393253:UOW393255 UYS393253:UYS393255 VIO393253:VIO393255 VSK393253:VSK393255 WCG393253:WCG393255 WMC393253:WMC393255 WVY393253:WVY393255 Q458789:Q458791 JM458789:JM458791 TI458789:TI458791 ADE458789:ADE458791 ANA458789:ANA458791 AWW458789:AWW458791 BGS458789:BGS458791 BQO458789:BQO458791 CAK458789:CAK458791 CKG458789:CKG458791 CUC458789:CUC458791 DDY458789:DDY458791 DNU458789:DNU458791 DXQ458789:DXQ458791 EHM458789:EHM458791 ERI458789:ERI458791 FBE458789:FBE458791 FLA458789:FLA458791 FUW458789:FUW458791 GES458789:GES458791 GOO458789:GOO458791 GYK458789:GYK458791 HIG458789:HIG458791 HSC458789:HSC458791 IBY458789:IBY458791 ILU458789:ILU458791 IVQ458789:IVQ458791 JFM458789:JFM458791 JPI458789:JPI458791 JZE458789:JZE458791 KJA458789:KJA458791 KSW458789:KSW458791 LCS458789:LCS458791 LMO458789:LMO458791 LWK458789:LWK458791 MGG458789:MGG458791 MQC458789:MQC458791 MZY458789:MZY458791 NJU458789:NJU458791 NTQ458789:NTQ458791 ODM458789:ODM458791 ONI458789:ONI458791 OXE458789:OXE458791 PHA458789:PHA458791 PQW458789:PQW458791 QAS458789:QAS458791 QKO458789:QKO458791 QUK458789:QUK458791 REG458789:REG458791 ROC458789:ROC458791 RXY458789:RXY458791 SHU458789:SHU458791 SRQ458789:SRQ458791 TBM458789:TBM458791 TLI458789:TLI458791 TVE458789:TVE458791 UFA458789:UFA458791 UOW458789:UOW458791 UYS458789:UYS458791 VIO458789:VIO458791 VSK458789:VSK458791 WCG458789:WCG458791 WMC458789:WMC458791 WVY458789:WVY458791 Q524325:Q524327 JM524325:JM524327 TI524325:TI524327 ADE524325:ADE524327 ANA524325:ANA524327 AWW524325:AWW524327 BGS524325:BGS524327 BQO524325:BQO524327 CAK524325:CAK524327 CKG524325:CKG524327 CUC524325:CUC524327 DDY524325:DDY524327 DNU524325:DNU524327 DXQ524325:DXQ524327 EHM524325:EHM524327 ERI524325:ERI524327 FBE524325:FBE524327 FLA524325:FLA524327 FUW524325:FUW524327 GES524325:GES524327 GOO524325:GOO524327 GYK524325:GYK524327 HIG524325:HIG524327 HSC524325:HSC524327 IBY524325:IBY524327 ILU524325:ILU524327 IVQ524325:IVQ524327 JFM524325:JFM524327 JPI524325:JPI524327 JZE524325:JZE524327 KJA524325:KJA524327 KSW524325:KSW524327 LCS524325:LCS524327 LMO524325:LMO524327 LWK524325:LWK524327 MGG524325:MGG524327 MQC524325:MQC524327 MZY524325:MZY524327 NJU524325:NJU524327 NTQ524325:NTQ524327 ODM524325:ODM524327 ONI524325:ONI524327 OXE524325:OXE524327 PHA524325:PHA524327 PQW524325:PQW524327 QAS524325:QAS524327 QKO524325:QKO524327 QUK524325:QUK524327 REG524325:REG524327 ROC524325:ROC524327 RXY524325:RXY524327 SHU524325:SHU524327 SRQ524325:SRQ524327 TBM524325:TBM524327 TLI524325:TLI524327 TVE524325:TVE524327 UFA524325:UFA524327 UOW524325:UOW524327 UYS524325:UYS524327 VIO524325:VIO524327 VSK524325:VSK524327 WCG524325:WCG524327 WMC524325:WMC524327 WVY524325:WVY524327 Q589861:Q589863 JM589861:JM589863 TI589861:TI589863 ADE589861:ADE589863 ANA589861:ANA589863 AWW589861:AWW589863 BGS589861:BGS589863 BQO589861:BQO589863 CAK589861:CAK589863 CKG589861:CKG589863 CUC589861:CUC589863 DDY589861:DDY589863 DNU589861:DNU589863 DXQ589861:DXQ589863 EHM589861:EHM589863 ERI589861:ERI589863 FBE589861:FBE589863 FLA589861:FLA589863 FUW589861:FUW589863 GES589861:GES589863 GOO589861:GOO589863 GYK589861:GYK589863 HIG589861:HIG589863 HSC589861:HSC589863 IBY589861:IBY589863 ILU589861:ILU589863 IVQ589861:IVQ589863 JFM589861:JFM589863 JPI589861:JPI589863 JZE589861:JZE589863 KJA589861:KJA589863 KSW589861:KSW589863 LCS589861:LCS589863 LMO589861:LMO589863 LWK589861:LWK589863 MGG589861:MGG589863 MQC589861:MQC589863 MZY589861:MZY589863 NJU589861:NJU589863 NTQ589861:NTQ589863 ODM589861:ODM589863 ONI589861:ONI589863 OXE589861:OXE589863 PHA589861:PHA589863 PQW589861:PQW589863 QAS589861:QAS589863 QKO589861:QKO589863 QUK589861:QUK589863 REG589861:REG589863 ROC589861:ROC589863 RXY589861:RXY589863 SHU589861:SHU589863 SRQ589861:SRQ589863 TBM589861:TBM589863 TLI589861:TLI589863 TVE589861:TVE589863 UFA589861:UFA589863 UOW589861:UOW589863 UYS589861:UYS589863 VIO589861:VIO589863 VSK589861:VSK589863 WCG589861:WCG589863 WMC589861:WMC589863 WVY589861:WVY589863 Q655397:Q655399 JM655397:JM655399 TI655397:TI655399 ADE655397:ADE655399 ANA655397:ANA655399 AWW655397:AWW655399 BGS655397:BGS655399 BQO655397:BQO655399 CAK655397:CAK655399 CKG655397:CKG655399 CUC655397:CUC655399 DDY655397:DDY655399 DNU655397:DNU655399 DXQ655397:DXQ655399 EHM655397:EHM655399 ERI655397:ERI655399 FBE655397:FBE655399 FLA655397:FLA655399 FUW655397:FUW655399 GES655397:GES655399 GOO655397:GOO655399 GYK655397:GYK655399 HIG655397:HIG655399 HSC655397:HSC655399 IBY655397:IBY655399 ILU655397:ILU655399 IVQ655397:IVQ655399 JFM655397:JFM655399 JPI655397:JPI655399 JZE655397:JZE655399 KJA655397:KJA655399 KSW655397:KSW655399 LCS655397:LCS655399 LMO655397:LMO655399 LWK655397:LWK655399 MGG655397:MGG655399 MQC655397:MQC655399 MZY655397:MZY655399 NJU655397:NJU655399 NTQ655397:NTQ655399 ODM655397:ODM655399 ONI655397:ONI655399 OXE655397:OXE655399 PHA655397:PHA655399 PQW655397:PQW655399 QAS655397:QAS655399 QKO655397:QKO655399 QUK655397:QUK655399 REG655397:REG655399 ROC655397:ROC655399 RXY655397:RXY655399 SHU655397:SHU655399 SRQ655397:SRQ655399 TBM655397:TBM655399 TLI655397:TLI655399 TVE655397:TVE655399 UFA655397:UFA655399 UOW655397:UOW655399 UYS655397:UYS655399 VIO655397:VIO655399 VSK655397:VSK655399 WCG655397:WCG655399 WMC655397:WMC655399 WVY655397:WVY655399 Q720933:Q720935 JM720933:JM720935 TI720933:TI720935 ADE720933:ADE720935 ANA720933:ANA720935 AWW720933:AWW720935 BGS720933:BGS720935 BQO720933:BQO720935 CAK720933:CAK720935 CKG720933:CKG720935 CUC720933:CUC720935 DDY720933:DDY720935 DNU720933:DNU720935 DXQ720933:DXQ720935 EHM720933:EHM720935 ERI720933:ERI720935 FBE720933:FBE720935 FLA720933:FLA720935 FUW720933:FUW720935 GES720933:GES720935 GOO720933:GOO720935 GYK720933:GYK720935 HIG720933:HIG720935 HSC720933:HSC720935 IBY720933:IBY720935 ILU720933:ILU720935 IVQ720933:IVQ720935 JFM720933:JFM720935 JPI720933:JPI720935 JZE720933:JZE720935 KJA720933:KJA720935 KSW720933:KSW720935 LCS720933:LCS720935 LMO720933:LMO720935 LWK720933:LWK720935 MGG720933:MGG720935 MQC720933:MQC720935 MZY720933:MZY720935 NJU720933:NJU720935 NTQ720933:NTQ720935 ODM720933:ODM720935 ONI720933:ONI720935 OXE720933:OXE720935 PHA720933:PHA720935 PQW720933:PQW720935 QAS720933:QAS720935 QKO720933:QKO720935 QUK720933:QUK720935 REG720933:REG720935 ROC720933:ROC720935 RXY720933:RXY720935 SHU720933:SHU720935 SRQ720933:SRQ720935 TBM720933:TBM720935 TLI720933:TLI720935 TVE720933:TVE720935 UFA720933:UFA720935 UOW720933:UOW720935 UYS720933:UYS720935 VIO720933:VIO720935 VSK720933:VSK720935 WCG720933:WCG720935 WMC720933:WMC720935 WVY720933:WVY720935 Q786469:Q786471 JM786469:JM786471 TI786469:TI786471 ADE786469:ADE786471 ANA786469:ANA786471 AWW786469:AWW786471 BGS786469:BGS786471 BQO786469:BQO786471 CAK786469:CAK786471 CKG786469:CKG786471 CUC786469:CUC786471 DDY786469:DDY786471 DNU786469:DNU786471 DXQ786469:DXQ786471 EHM786469:EHM786471 ERI786469:ERI786471 FBE786469:FBE786471 FLA786469:FLA786471 FUW786469:FUW786471 GES786469:GES786471 GOO786469:GOO786471 GYK786469:GYK786471 HIG786469:HIG786471 HSC786469:HSC786471 IBY786469:IBY786471 ILU786469:ILU786471 IVQ786469:IVQ786471 JFM786469:JFM786471 JPI786469:JPI786471 JZE786469:JZE786471 KJA786469:KJA786471 KSW786469:KSW786471 LCS786469:LCS786471 LMO786469:LMO786471 LWK786469:LWK786471 MGG786469:MGG786471 MQC786469:MQC786471 MZY786469:MZY786471 NJU786469:NJU786471 NTQ786469:NTQ786471 ODM786469:ODM786471 ONI786469:ONI786471 OXE786469:OXE786471 PHA786469:PHA786471 PQW786469:PQW786471 QAS786469:QAS786471 QKO786469:QKO786471 QUK786469:QUK786471 REG786469:REG786471 ROC786469:ROC786471 RXY786469:RXY786471 SHU786469:SHU786471 SRQ786469:SRQ786471 TBM786469:TBM786471 TLI786469:TLI786471 TVE786469:TVE786471 UFA786469:UFA786471 UOW786469:UOW786471 UYS786469:UYS786471 VIO786469:VIO786471 VSK786469:VSK786471 WCG786469:WCG786471 WMC786469:WMC786471 WVY786469:WVY786471 Q852005:Q852007 JM852005:JM852007 TI852005:TI852007 ADE852005:ADE852007 ANA852005:ANA852007 AWW852005:AWW852007 BGS852005:BGS852007 BQO852005:BQO852007 CAK852005:CAK852007 CKG852005:CKG852007 CUC852005:CUC852007 DDY852005:DDY852007 DNU852005:DNU852007 DXQ852005:DXQ852007 EHM852005:EHM852007 ERI852005:ERI852007 FBE852005:FBE852007 FLA852005:FLA852007 FUW852005:FUW852007 GES852005:GES852007 GOO852005:GOO852007 GYK852005:GYK852007 HIG852005:HIG852007 HSC852005:HSC852007 IBY852005:IBY852007 ILU852005:ILU852007 IVQ852005:IVQ852007 JFM852005:JFM852007 JPI852005:JPI852007 JZE852005:JZE852007 KJA852005:KJA852007 KSW852005:KSW852007 LCS852005:LCS852007 LMO852005:LMO852007 LWK852005:LWK852007 MGG852005:MGG852007 MQC852005:MQC852007 MZY852005:MZY852007 NJU852005:NJU852007 NTQ852005:NTQ852007 ODM852005:ODM852007 ONI852005:ONI852007 OXE852005:OXE852007 PHA852005:PHA852007 PQW852005:PQW852007 QAS852005:QAS852007 QKO852005:QKO852007 QUK852005:QUK852007 REG852005:REG852007 ROC852005:ROC852007 RXY852005:RXY852007 SHU852005:SHU852007 SRQ852005:SRQ852007 TBM852005:TBM852007 TLI852005:TLI852007 TVE852005:TVE852007 UFA852005:UFA852007 UOW852005:UOW852007 UYS852005:UYS852007 VIO852005:VIO852007 VSK852005:VSK852007 WCG852005:WCG852007 WMC852005:WMC852007 WVY852005:WVY852007 Q917541:Q917543 JM917541:JM917543 TI917541:TI917543 ADE917541:ADE917543 ANA917541:ANA917543 AWW917541:AWW917543 BGS917541:BGS917543 BQO917541:BQO917543 CAK917541:CAK917543 CKG917541:CKG917543 CUC917541:CUC917543 DDY917541:DDY917543 DNU917541:DNU917543 DXQ917541:DXQ917543 EHM917541:EHM917543 ERI917541:ERI917543 FBE917541:FBE917543 FLA917541:FLA917543 FUW917541:FUW917543 GES917541:GES917543 GOO917541:GOO917543 GYK917541:GYK917543 HIG917541:HIG917543 HSC917541:HSC917543 IBY917541:IBY917543 ILU917541:ILU917543 IVQ917541:IVQ917543 JFM917541:JFM917543 JPI917541:JPI917543 JZE917541:JZE917543 KJA917541:KJA917543 KSW917541:KSW917543 LCS917541:LCS917543 LMO917541:LMO917543 LWK917541:LWK917543 MGG917541:MGG917543 MQC917541:MQC917543 MZY917541:MZY917543 NJU917541:NJU917543 NTQ917541:NTQ917543 ODM917541:ODM917543 ONI917541:ONI917543 OXE917541:OXE917543 PHA917541:PHA917543 PQW917541:PQW917543 QAS917541:QAS917543 QKO917541:QKO917543 QUK917541:QUK917543 REG917541:REG917543 ROC917541:ROC917543 RXY917541:RXY917543 SHU917541:SHU917543 SRQ917541:SRQ917543 TBM917541:TBM917543 TLI917541:TLI917543 TVE917541:TVE917543 UFA917541:UFA917543 UOW917541:UOW917543 UYS917541:UYS917543 VIO917541:VIO917543 VSK917541:VSK917543 WCG917541:WCG917543 WMC917541:WMC917543 WVY917541:WVY917543 Q983077:Q983079 JM983077:JM983079 TI983077:TI983079 ADE983077:ADE983079 ANA983077:ANA983079 AWW983077:AWW983079 BGS983077:BGS983079 BQO983077:BQO983079 CAK983077:CAK983079 CKG983077:CKG983079 CUC983077:CUC983079 DDY983077:DDY983079 DNU983077:DNU983079 DXQ983077:DXQ983079 EHM983077:EHM983079 ERI983077:ERI983079 FBE983077:FBE983079 FLA983077:FLA983079 FUW983077:FUW983079 GES983077:GES983079 GOO983077:GOO983079 GYK983077:GYK983079 HIG983077:HIG983079 HSC983077:HSC983079 IBY983077:IBY983079 ILU983077:ILU983079 IVQ983077:IVQ983079 JFM983077:JFM983079 JPI983077:JPI983079 JZE983077:JZE983079 KJA983077:KJA983079 KSW983077:KSW983079 LCS983077:LCS983079 LMO983077:LMO983079 LWK983077:LWK983079 MGG983077:MGG983079 MQC983077:MQC983079 MZY983077:MZY983079 NJU983077:NJU983079 NTQ983077:NTQ983079 ODM983077:ODM983079 ONI983077:ONI983079 OXE983077:OXE983079 PHA983077:PHA983079 PQW983077:PQW983079 QAS983077:QAS983079 QKO983077:QKO983079 QUK983077:QUK983079 REG983077:REG983079 ROC983077:ROC983079 RXY983077:RXY983079 SHU983077:SHU983079 SRQ983077:SRQ983079 TBM983077:TBM983079 TLI983077:TLI983079 TVE983077:TVE983079 UFA983077:UFA983079 UOW983077:UOW983079 UYS983077:UYS983079 VIO983077:VIO983079 VSK983077:VSK983079 WCG983077:WCG983079 WMC983077:WMC983079 WVY983077:WVY983079 P40:P43 JL40:JL43 TH40:TH43 ADD40:ADD43 AMZ40:AMZ43 AWV40:AWV43 BGR40:BGR43 BQN40:BQN43 CAJ40:CAJ43 CKF40:CKF43 CUB40:CUB43 DDX40:DDX43 DNT40:DNT43 DXP40:DXP43 EHL40:EHL43 ERH40:ERH43 FBD40:FBD43 FKZ40:FKZ43 FUV40:FUV43 GER40:GER43 GON40:GON43 GYJ40:GYJ43 HIF40:HIF43 HSB40:HSB43 IBX40:IBX43 ILT40:ILT43 IVP40:IVP43 JFL40:JFL43 JPH40:JPH43 JZD40:JZD43 KIZ40:KIZ43 KSV40:KSV43 LCR40:LCR43 LMN40:LMN43 LWJ40:LWJ43 MGF40:MGF43 MQB40:MQB43 MZX40:MZX43 NJT40:NJT43 NTP40:NTP43 ODL40:ODL43 ONH40:ONH43 OXD40:OXD43 PGZ40:PGZ43 PQV40:PQV43 QAR40:QAR43 QKN40:QKN43 QUJ40:QUJ43 REF40:REF43 ROB40:ROB43 RXX40:RXX43 SHT40:SHT43 SRP40:SRP43 TBL40:TBL43 TLH40:TLH43 TVD40:TVD43 UEZ40:UEZ43 UOV40:UOV43 UYR40:UYR43 VIN40:VIN43 VSJ40:VSJ43 WCF40:WCF43 WMB40:WMB43 WVX40:WVX43 P65576:P65579 JL65576:JL65579 TH65576:TH65579 ADD65576:ADD65579 AMZ65576:AMZ65579 AWV65576:AWV65579 BGR65576:BGR65579 BQN65576:BQN65579 CAJ65576:CAJ65579 CKF65576:CKF65579 CUB65576:CUB65579 DDX65576:DDX65579 DNT65576:DNT65579 DXP65576:DXP65579 EHL65576:EHL65579 ERH65576:ERH65579 FBD65576:FBD65579 FKZ65576:FKZ65579 FUV65576:FUV65579 GER65576:GER65579 GON65576:GON65579 GYJ65576:GYJ65579 HIF65576:HIF65579 HSB65576:HSB65579 IBX65576:IBX65579 ILT65576:ILT65579 IVP65576:IVP65579 JFL65576:JFL65579 JPH65576:JPH65579 JZD65576:JZD65579 KIZ65576:KIZ65579 KSV65576:KSV65579 LCR65576:LCR65579 LMN65576:LMN65579 LWJ65576:LWJ65579 MGF65576:MGF65579 MQB65576:MQB65579 MZX65576:MZX65579 NJT65576:NJT65579 NTP65576:NTP65579 ODL65576:ODL65579 ONH65576:ONH65579 OXD65576:OXD65579 PGZ65576:PGZ65579 PQV65576:PQV65579 QAR65576:QAR65579 QKN65576:QKN65579 QUJ65576:QUJ65579 REF65576:REF65579 ROB65576:ROB65579 RXX65576:RXX65579 SHT65576:SHT65579 SRP65576:SRP65579 TBL65576:TBL65579 TLH65576:TLH65579 TVD65576:TVD65579 UEZ65576:UEZ65579 UOV65576:UOV65579 UYR65576:UYR65579 VIN65576:VIN65579 VSJ65576:VSJ65579 WCF65576:WCF65579 WMB65576:WMB65579 WVX65576:WVX65579 P131112:P131115 JL131112:JL131115 TH131112:TH131115 ADD131112:ADD131115 AMZ131112:AMZ131115 AWV131112:AWV131115 BGR131112:BGR131115 BQN131112:BQN131115 CAJ131112:CAJ131115 CKF131112:CKF131115 CUB131112:CUB131115 DDX131112:DDX131115 DNT131112:DNT131115 DXP131112:DXP131115 EHL131112:EHL131115 ERH131112:ERH131115 FBD131112:FBD131115 FKZ131112:FKZ131115 FUV131112:FUV131115 GER131112:GER131115 GON131112:GON131115 GYJ131112:GYJ131115 HIF131112:HIF131115 HSB131112:HSB131115 IBX131112:IBX131115 ILT131112:ILT131115 IVP131112:IVP131115 JFL131112:JFL131115 JPH131112:JPH131115 JZD131112:JZD131115 KIZ131112:KIZ131115 KSV131112:KSV131115 LCR131112:LCR131115 LMN131112:LMN131115 LWJ131112:LWJ131115 MGF131112:MGF131115 MQB131112:MQB131115 MZX131112:MZX131115 NJT131112:NJT131115 NTP131112:NTP131115 ODL131112:ODL131115 ONH131112:ONH131115 OXD131112:OXD131115 PGZ131112:PGZ131115 PQV131112:PQV131115 QAR131112:QAR131115 QKN131112:QKN131115 QUJ131112:QUJ131115 REF131112:REF131115 ROB131112:ROB131115 RXX131112:RXX131115 SHT131112:SHT131115 SRP131112:SRP131115 TBL131112:TBL131115 TLH131112:TLH131115 TVD131112:TVD131115 UEZ131112:UEZ131115 UOV131112:UOV131115 UYR131112:UYR131115 VIN131112:VIN131115 VSJ131112:VSJ131115 WCF131112:WCF131115 WMB131112:WMB131115 WVX131112:WVX131115 P196648:P196651 JL196648:JL196651 TH196648:TH196651 ADD196648:ADD196651 AMZ196648:AMZ196651 AWV196648:AWV196651 BGR196648:BGR196651 BQN196648:BQN196651 CAJ196648:CAJ196651 CKF196648:CKF196651 CUB196648:CUB196651 DDX196648:DDX196651 DNT196648:DNT196651 DXP196648:DXP196651 EHL196648:EHL196651 ERH196648:ERH196651 FBD196648:FBD196651 FKZ196648:FKZ196651 FUV196648:FUV196651 GER196648:GER196651 GON196648:GON196651 GYJ196648:GYJ196651 HIF196648:HIF196651 HSB196648:HSB196651 IBX196648:IBX196651 ILT196648:ILT196651 IVP196648:IVP196651 JFL196648:JFL196651 JPH196648:JPH196651 JZD196648:JZD196651 KIZ196648:KIZ196651 KSV196648:KSV196651 LCR196648:LCR196651 LMN196648:LMN196651 LWJ196648:LWJ196651 MGF196648:MGF196651 MQB196648:MQB196651 MZX196648:MZX196651 NJT196648:NJT196651 NTP196648:NTP196651 ODL196648:ODL196651 ONH196648:ONH196651 OXD196648:OXD196651 PGZ196648:PGZ196651 PQV196648:PQV196651 QAR196648:QAR196651 QKN196648:QKN196651 QUJ196648:QUJ196651 REF196648:REF196651 ROB196648:ROB196651 RXX196648:RXX196651 SHT196648:SHT196651 SRP196648:SRP196651 TBL196648:TBL196651 TLH196648:TLH196651 TVD196648:TVD196651 UEZ196648:UEZ196651 UOV196648:UOV196651 UYR196648:UYR196651 VIN196648:VIN196651 VSJ196648:VSJ196651 WCF196648:WCF196651 WMB196648:WMB196651 WVX196648:WVX196651 P262184:P262187 JL262184:JL262187 TH262184:TH262187 ADD262184:ADD262187 AMZ262184:AMZ262187 AWV262184:AWV262187 BGR262184:BGR262187 BQN262184:BQN262187 CAJ262184:CAJ262187 CKF262184:CKF262187 CUB262184:CUB262187 DDX262184:DDX262187 DNT262184:DNT262187 DXP262184:DXP262187 EHL262184:EHL262187 ERH262184:ERH262187 FBD262184:FBD262187 FKZ262184:FKZ262187 FUV262184:FUV262187 GER262184:GER262187 GON262184:GON262187 GYJ262184:GYJ262187 HIF262184:HIF262187 HSB262184:HSB262187 IBX262184:IBX262187 ILT262184:ILT262187 IVP262184:IVP262187 JFL262184:JFL262187 JPH262184:JPH262187 JZD262184:JZD262187 KIZ262184:KIZ262187 KSV262184:KSV262187 LCR262184:LCR262187 LMN262184:LMN262187 LWJ262184:LWJ262187 MGF262184:MGF262187 MQB262184:MQB262187 MZX262184:MZX262187 NJT262184:NJT262187 NTP262184:NTP262187 ODL262184:ODL262187 ONH262184:ONH262187 OXD262184:OXD262187 PGZ262184:PGZ262187 PQV262184:PQV262187 QAR262184:QAR262187 QKN262184:QKN262187 QUJ262184:QUJ262187 REF262184:REF262187 ROB262184:ROB262187 RXX262184:RXX262187 SHT262184:SHT262187 SRP262184:SRP262187 TBL262184:TBL262187 TLH262184:TLH262187 TVD262184:TVD262187 UEZ262184:UEZ262187 UOV262184:UOV262187 UYR262184:UYR262187 VIN262184:VIN262187 VSJ262184:VSJ262187 WCF262184:WCF262187 WMB262184:WMB262187 WVX262184:WVX262187 P327720:P327723 JL327720:JL327723 TH327720:TH327723 ADD327720:ADD327723 AMZ327720:AMZ327723 AWV327720:AWV327723 BGR327720:BGR327723 BQN327720:BQN327723 CAJ327720:CAJ327723 CKF327720:CKF327723 CUB327720:CUB327723 DDX327720:DDX327723 DNT327720:DNT327723 DXP327720:DXP327723 EHL327720:EHL327723 ERH327720:ERH327723 FBD327720:FBD327723 FKZ327720:FKZ327723 FUV327720:FUV327723 GER327720:GER327723 GON327720:GON327723 GYJ327720:GYJ327723 HIF327720:HIF327723 HSB327720:HSB327723 IBX327720:IBX327723 ILT327720:ILT327723 IVP327720:IVP327723 JFL327720:JFL327723 JPH327720:JPH327723 JZD327720:JZD327723 KIZ327720:KIZ327723 KSV327720:KSV327723 LCR327720:LCR327723 LMN327720:LMN327723 LWJ327720:LWJ327723 MGF327720:MGF327723 MQB327720:MQB327723 MZX327720:MZX327723 NJT327720:NJT327723 NTP327720:NTP327723 ODL327720:ODL327723 ONH327720:ONH327723 OXD327720:OXD327723 PGZ327720:PGZ327723 PQV327720:PQV327723 QAR327720:QAR327723 QKN327720:QKN327723 QUJ327720:QUJ327723 REF327720:REF327723 ROB327720:ROB327723 RXX327720:RXX327723 SHT327720:SHT327723 SRP327720:SRP327723 TBL327720:TBL327723 TLH327720:TLH327723 TVD327720:TVD327723 UEZ327720:UEZ327723 UOV327720:UOV327723 UYR327720:UYR327723 VIN327720:VIN327723 VSJ327720:VSJ327723 WCF327720:WCF327723 WMB327720:WMB327723 WVX327720:WVX327723 P393256:P393259 JL393256:JL393259 TH393256:TH393259 ADD393256:ADD393259 AMZ393256:AMZ393259 AWV393256:AWV393259 BGR393256:BGR393259 BQN393256:BQN393259 CAJ393256:CAJ393259 CKF393256:CKF393259 CUB393256:CUB393259 DDX393256:DDX393259 DNT393256:DNT393259 DXP393256:DXP393259 EHL393256:EHL393259 ERH393256:ERH393259 FBD393256:FBD393259 FKZ393256:FKZ393259 FUV393256:FUV393259 GER393256:GER393259 GON393256:GON393259 GYJ393256:GYJ393259 HIF393256:HIF393259 HSB393256:HSB393259 IBX393256:IBX393259 ILT393256:ILT393259 IVP393256:IVP393259 JFL393256:JFL393259 JPH393256:JPH393259 JZD393256:JZD393259 KIZ393256:KIZ393259 KSV393256:KSV393259 LCR393256:LCR393259 LMN393256:LMN393259 LWJ393256:LWJ393259 MGF393256:MGF393259 MQB393256:MQB393259 MZX393256:MZX393259 NJT393256:NJT393259 NTP393256:NTP393259 ODL393256:ODL393259 ONH393256:ONH393259 OXD393256:OXD393259 PGZ393256:PGZ393259 PQV393256:PQV393259 QAR393256:QAR393259 QKN393256:QKN393259 QUJ393256:QUJ393259 REF393256:REF393259 ROB393256:ROB393259 RXX393256:RXX393259 SHT393256:SHT393259 SRP393256:SRP393259 TBL393256:TBL393259 TLH393256:TLH393259 TVD393256:TVD393259 UEZ393256:UEZ393259 UOV393256:UOV393259 UYR393256:UYR393259 VIN393256:VIN393259 VSJ393256:VSJ393259 WCF393256:WCF393259 WMB393256:WMB393259 WVX393256:WVX393259 P458792:P458795 JL458792:JL458795 TH458792:TH458795 ADD458792:ADD458795 AMZ458792:AMZ458795 AWV458792:AWV458795 BGR458792:BGR458795 BQN458792:BQN458795 CAJ458792:CAJ458795 CKF458792:CKF458795 CUB458792:CUB458795 DDX458792:DDX458795 DNT458792:DNT458795 DXP458792:DXP458795 EHL458792:EHL458795 ERH458792:ERH458795 FBD458792:FBD458795 FKZ458792:FKZ458795 FUV458792:FUV458795 GER458792:GER458795 GON458792:GON458795 GYJ458792:GYJ458795 HIF458792:HIF458795 HSB458792:HSB458795 IBX458792:IBX458795 ILT458792:ILT458795 IVP458792:IVP458795 JFL458792:JFL458795 JPH458792:JPH458795 JZD458792:JZD458795 KIZ458792:KIZ458795 KSV458792:KSV458795 LCR458792:LCR458795 LMN458792:LMN458795 LWJ458792:LWJ458795 MGF458792:MGF458795 MQB458792:MQB458795 MZX458792:MZX458795 NJT458792:NJT458795 NTP458792:NTP458795 ODL458792:ODL458795 ONH458792:ONH458795 OXD458792:OXD458795 PGZ458792:PGZ458795 PQV458792:PQV458795 QAR458792:QAR458795 QKN458792:QKN458795 QUJ458792:QUJ458795 REF458792:REF458795 ROB458792:ROB458795 RXX458792:RXX458795 SHT458792:SHT458795 SRP458792:SRP458795 TBL458792:TBL458795 TLH458792:TLH458795 TVD458792:TVD458795 UEZ458792:UEZ458795 UOV458792:UOV458795 UYR458792:UYR458795 VIN458792:VIN458795 VSJ458792:VSJ458795 WCF458792:WCF458795 WMB458792:WMB458795 WVX458792:WVX458795 P524328:P524331 JL524328:JL524331 TH524328:TH524331 ADD524328:ADD524331 AMZ524328:AMZ524331 AWV524328:AWV524331 BGR524328:BGR524331 BQN524328:BQN524331 CAJ524328:CAJ524331 CKF524328:CKF524331 CUB524328:CUB524331 DDX524328:DDX524331 DNT524328:DNT524331 DXP524328:DXP524331 EHL524328:EHL524331 ERH524328:ERH524331 FBD524328:FBD524331 FKZ524328:FKZ524331 FUV524328:FUV524331 GER524328:GER524331 GON524328:GON524331 GYJ524328:GYJ524331 HIF524328:HIF524331 HSB524328:HSB524331 IBX524328:IBX524331 ILT524328:ILT524331 IVP524328:IVP524331 JFL524328:JFL524331 JPH524328:JPH524331 JZD524328:JZD524331 KIZ524328:KIZ524331 KSV524328:KSV524331 LCR524328:LCR524331 LMN524328:LMN524331 LWJ524328:LWJ524331 MGF524328:MGF524331 MQB524328:MQB524331 MZX524328:MZX524331 NJT524328:NJT524331 NTP524328:NTP524331 ODL524328:ODL524331 ONH524328:ONH524331 OXD524328:OXD524331 PGZ524328:PGZ524331 PQV524328:PQV524331 QAR524328:QAR524331 QKN524328:QKN524331 QUJ524328:QUJ524331 REF524328:REF524331 ROB524328:ROB524331 RXX524328:RXX524331 SHT524328:SHT524331 SRP524328:SRP524331 TBL524328:TBL524331 TLH524328:TLH524331 TVD524328:TVD524331 UEZ524328:UEZ524331 UOV524328:UOV524331 UYR524328:UYR524331 VIN524328:VIN524331 VSJ524328:VSJ524331 WCF524328:WCF524331 WMB524328:WMB524331 WVX524328:WVX524331 P589864:P589867 JL589864:JL589867 TH589864:TH589867 ADD589864:ADD589867 AMZ589864:AMZ589867 AWV589864:AWV589867 BGR589864:BGR589867 BQN589864:BQN589867 CAJ589864:CAJ589867 CKF589864:CKF589867 CUB589864:CUB589867 DDX589864:DDX589867 DNT589864:DNT589867 DXP589864:DXP589867 EHL589864:EHL589867 ERH589864:ERH589867 FBD589864:FBD589867 FKZ589864:FKZ589867 FUV589864:FUV589867 GER589864:GER589867 GON589864:GON589867 GYJ589864:GYJ589867 HIF589864:HIF589867 HSB589864:HSB589867 IBX589864:IBX589867 ILT589864:ILT589867 IVP589864:IVP589867 JFL589864:JFL589867 JPH589864:JPH589867 JZD589864:JZD589867 KIZ589864:KIZ589867 KSV589864:KSV589867 LCR589864:LCR589867 LMN589864:LMN589867 LWJ589864:LWJ589867 MGF589864:MGF589867 MQB589864:MQB589867 MZX589864:MZX589867 NJT589864:NJT589867 NTP589864:NTP589867 ODL589864:ODL589867 ONH589864:ONH589867 OXD589864:OXD589867 PGZ589864:PGZ589867 PQV589864:PQV589867 QAR589864:QAR589867 QKN589864:QKN589867 QUJ589864:QUJ589867 REF589864:REF589867 ROB589864:ROB589867 RXX589864:RXX589867 SHT589864:SHT589867 SRP589864:SRP589867 TBL589864:TBL589867 TLH589864:TLH589867 TVD589864:TVD589867 UEZ589864:UEZ589867 UOV589864:UOV589867 UYR589864:UYR589867 VIN589864:VIN589867 VSJ589864:VSJ589867 WCF589864:WCF589867 WMB589864:WMB589867 WVX589864:WVX589867 P655400:P655403 JL655400:JL655403 TH655400:TH655403 ADD655400:ADD655403 AMZ655400:AMZ655403 AWV655400:AWV655403 BGR655400:BGR655403 BQN655400:BQN655403 CAJ655400:CAJ655403 CKF655400:CKF655403 CUB655400:CUB655403 DDX655400:DDX655403 DNT655400:DNT655403 DXP655400:DXP655403 EHL655400:EHL655403 ERH655400:ERH655403 FBD655400:FBD655403 FKZ655400:FKZ655403 FUV655400:FUV655403 GER655400:GER655403 GON655400:GON655403 GYJ655400:GYJ655403 HIF655400:HIF655403 HSB655400:HSB655403 IBX655400:IBX655403 ILT655400:ILT655403 IVP655400:IVP655403 JFL655400:JFL655403 JPH655400:JPH655403 JZD655400:JZD655403 KIZ655400:KIZ655403 KSV655400:KSV655403 LCR655400:LCR655403 LMN655400:LMN655403 LWJ655400:LWJ655403 MGF655400:MGF655403 MQB655400:MQB655403 MZX655400:MZX655403 NJT655400:NJT655403 NTP655400:NTP655403 ODL655400:ODL655403 ONH655400:ONH655403 OXD655400:OXD655403 PGZ655400:PGZ655403 PQV655400:PQV655403 QAR655400:QAR655403 QKN655400:QKN655403 QUJ655400:QUJ655403 REF655400:REF655403 ROB655400:ROB655403 RXX655400:RXX655403 SHT655400:SHT655403 SRP655400:SRP655403 TBL655400:TBL655403 TLH655400:TLH655403 TVD655400:TVD655403 UEZ655400:UEZ655403 UOV655400:UOV655403 UYR655400:UYR655403 VIN655400:VIN655403 VSJ655400:VSJ655403 WCF655400:WCF655403 WMB655400:WMB655403 WVX655400:WVX655403 P720936:P720939 JL720936:JL720939 TH720936:TH720939 ADD720936:ADD720939 AMZ720936:AMZ720939 AWV720936:AWV720939 BGR720936:BGR720939 BQN720936:BQN720939 CAJ720936:CAJ720939 CKF720936:CKF720939 CUB720936:CUB720939 DDX720936:DDX720939 DNT720936:DNT720939 DXP720936:DXP720939 EHL720936:EHL720939 ERH720936:ERH720939 FBD720936:FBD720939 FKZ720936:FKZ720939 FUV720936:FUV720939 GER720936:GER720939 GON720936:GON720939 GYJ720936:GYJ720939 HIF720936:HIF720939 HSB720936:HSB720939 IBX720936:IBX720939 ILT720936:ILT720939 IVP720936:IVP720939 JFL720936:JFL720939 JPH720936:JPH720939 JZD720936:JZD720939 KIZ720936:KIZ720939 KSV720936:KSV720939 LCR720936:LCR720939 LMN720936:LMN720939 LWJ720936:LWJ720939 MGF720936:MGF720939 MQB720936:MQB720939 MZX720936:MZX720939 NJT720936:NJT720939 NTP720936:NTP720939 ODL720936:ODL720939 ONH720936:ONH720939 OXD720936:OXD720939 PGZ720936:PGZ720939 PQV720936:PQV720939 QAR720936:QAR720939 QKN720936:QKN720939 QUJ720936:QUJ720939 REF720936:REF720939 ROB720936:ROB720939 RXX720936:RXX720939 SHT720936:SHT720939 SRP720936:SRP720939 TBL720936:TBL720939 TLH720936:TLH720939 TVD720936:TVD720939 UEZ720936:UEZ720939 UOV720936:UOV720939 UYR720936:UYR720939 VIN720936:VIN720939 VSJ720936:VSJ720939 WCF720936:WCF720939 WMB720936:WMB720939 WVX720936:WVX720939 P786472:P786475 JL786472:JL786475 TH786472:TH786475 ADD786472:ADD786475 AMZ786472:AMZ786475 AWV786472:AWV786475 BGR786472:BGR786475 BQN786472:BQN786475 CAJ786472:CAJ786475 CKF786472:CKF786475 CUB786472:CUB786475 DDX786472:DDX786475 DNT786472:DNT786475 DXP786472:DXP786475 EHL786472:EHL786475 ERH786472:ERH786475 FBD786472:FBD786475 FKZ786472:FKZ786475 FUV786472:FUV786475 GER786472:GER786475 GON786472:GON786475 GYJ786472:GYJ786475 HIF786472:HIF786475 HSB786472:HSB786475 IBX786472:IBX786475 ILT786472:ILT786475 IVP786472:IVP786475 JFL786472:JFL786475 JPH786472:JPH786475 JZD786472:JZD786475 KIZ786472:KIZ786475 KSV786472:KSV786475 LCR786472:LCR786475 LMN786472:LMN786475 LWJ786472:LWJ786475 MGF786472:MGF786475 MQB786472:MQB786475 MZX786472:MZX786475 NJT786472:NJT786475 NTP786472:NTP786475 ODL786472:ODL786475 ONH786472:ONH786475 OXD786472:OXD786475 PGZ786472:PGZ786475 PQV786472:PQV786475 QAR786472:QAR786475 QKN786472:QKN786475 QUJ786472:QUJ786475 REF786472:REF786475 ROB786472:ROB786475 RXX786472:RXX786475 SHT786472:SHT786475 SRP786472:SRP786475 TBL786472:TBL786475 TLH786472:TLH786475 TVD786472:TVD786475 UEZ786472:UEZ786475 UOV786472:UOV786475 UYR786472:UYR786475 VIN786472:VIN786475 VSJ786472:VSJ786475 WCF786472:WCF786475 WMB786472:WMB786475 WVX786472:WVX786475 P852008:P852011 JL852008:JL852011 TH852008:TH852011 ADD852008:ADD852011 AMZ852008:AMZ852011 AWV852008:AWV852011 BGR852008:BGR852011 BQN852008:BQN852011 CAJ852008:CAJ852011 CKF852008:CKF852011 CUB852008:CUB852011 DDX852008:DDX852011 DNT852008:DNT852011 DXP852008:DXP852011 EHL852008:EHL852011 ERH852008:ERH852011 FBD852008:FBD852011 FKZ852008:FKZ852011 FUV852008:FUV852011 GER852008:GER852011 GON852008:GON852011 GYJ852008:GYJ852011 HIF852008:HIF852011 HSB852008:HSB852011 IBX852008:IBX852011 ILT852008:ILT852011 IVP852008:IVP852011 JFL852008:JFL852011 JPH852008:JPH852011 JZD852008:JZD852011 KIZ852008:KIZ852011 KSV852008:KSV852011 LCR852008:LCR852011 LMN852008:LMN852011 LWJ852008:LWJ852011 MGF852008:MGF852011 MQB852008:MQB852011 MZX852008:MZX852011 NJT852008:NJT852011 NTP852008:NTP852011 ODL852008:ODL852011 ONH852008:ONH852011 OXD852008:OXD852011 PGZ852008:PGZ852011 PQV852008:PQV852011 QAR852008:QAR852011 QKN852008:QKN852011 QUJ852008:QUJ852011 REF852008:REF852011 ROB852008:ROB852011 RXX852008:RXX852011 SHT852008:SHT852011 SRP852008:SRP852011 TBL852008:TBL852011 TLH852008:TLH852011 TVD852008:TVD852011 UEZ852008:UEZ852011 UOV852008:UOV852011 UYR852008:UYR852011 VIN852008:VIN852011 VSJ852008:VSJ852011 WCF852008:WCF852011 WMB852008:WMB852011 WVX852008:WVX852011 P917544:P917547 JL917544:JL917547 TH917544:TH917547 ADD917544:ADD917547 AMZ917544:AMZ917547 AWV917544:AWV917547 BGR917544:BGR917547 BQN917544:BQN917547 CAJ917544:CAJ917547 CKF917544:CKF917547 CUB917544:CUB917547 DDX917544:DDX917547 DNT917544:DNT917547 DXP917544:DXP917547 EHL917544:EHL917547 ERH917544:ERH917547 FBD917544:FBD917547 FKZ917544:FKZ917547 FUV917544:FUV917547 GER917544:GER917547 GON917544:GON917547 GYJ917544:GYJ917547 HIF917544:HIF917547 HSB917544:HSB917547 IBX917544:IBX917547 ILT917544:ILT917547 IVP917544:IVP917547 JFL917544:JFL917547 JPH917544:JPH917547 JZD917544:JZD917547 KIZ917544:KIZ917547 KSV917544:KSV917547 LCR917544:LCR917547 LMN917544:LMN917547 LWJ917544:LWJ917547 MGF917544:MGF917547 MQB917544:MQB917547 MZX917544:MZX917547 NJT917544:NJT917547 NTP917544:NTP917547 ODL917544:ODL917547 ONH917544:ONH917547 OXD917544:OXD917547 PGZ917544:PGZ917547 PQV917544:PQV917547 QAR917544:QAR917547 QKN917544:QKN917547 QUJ917544:QUJ917547 REF917544:REF917547 ROB917544:ROB917547 RXX917544:RXX917547 SHT917544:SHT917547 SRP917544:SRP917547 TBL917544:TBL917547 TLH917544:TLH917547 TVD917544:TVD917547 UEZ917544:UEZ917547 UOV917544:UOV917547 UYR917544:UYR917547 VIN917544:VIN917547 VSJ917544:VSJ917547 WCF917544:WCF917547 WMB917544:WMB917547 WVX917544:WVX917547 P983080:P983083 JL983080:JL983083 TH983080:TH983083 ADD983080:ADD983083 AMZ983080:AMZ983083 AWV983080:AWV983083 BGR983080:BGR983083 BQN983080:BQN983083 CAJ983080:CAJ983083 CKF983080:CKF983083 CUB983080:CUB983083 DDX983080:DDX983083 DNT983080:DNT983083 DXP983080:DXP983083 EHL983080:EHL983083 ERH983080:ERH983083 FBD983080:FBD983083 FKZ983080:FKZ983083 FUV983080:FUV983083 GER983080:GER983083 GON983080:GON983083 GYJ983080:GYJ983083 HIF983080:HIF983083 HSB983080:HSB983083 IBX983080:IBX983083 ILT983080:ILT983083 IVP983080:IVP983083 JFL983080:JFL983083 JPH983080:JPH983083 JZD983080:JZD983083 KIZ983080:KIZ983083 KSV983080:KSV983083 LCR983080:LCR983083 LMN983080:LMN983083 LWJ983080:LWJ983083 MGF983080:MGF983083 MQB983080:MQB983083 MZX983080:MZX983083 NJT983080:NJT983083 NTP983080:NTP983083 ODL983080:ODL983083 ONH983080:ONH983083 OXD983080:OXD983083 PGZ983080:PGZ983083 PQV983080:PQV983083 QAR983080:QAR983083 QKN983080:QKN983083 QUJ983080:QUJ983083 REF983080:REF983083 ROB983080:ROB983083 RXX983080:RXX983083 SHT983080:SHT983083 SRP983080:SRP983083 TBL983080:TBL983083 TLH983080:TLH983083 TVD983080:TVD983083 UEZ983080:UEZ983083 UOV983080:UOV983083 UYR983080:UYR983083 VIN983080:VIN983083 VSJ983080:VSJ983083 WCF983080:WCF983083 WMB983080:WMB983083 WVX983080:WVX983083</xm:sqref>
        </x14:dataValidation>
        <x14:dataValidation type="list" allowBlank="1" showInputMessage="1" showErrorMessage="1">
          <x14:formula1>
            <xm:f>$C$60:$C$64</xm:f>
          </x14:formula1>
          <xm:sqref>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P21:P27 JL21:JL27 TH21:TH27 ADD21:ADD27 AMZ21:AMZ27 AWV21:AWV27 BGR21:BGR27 BQN21:BQN27 CAJ21:CAJ27 CKF21:CKF27 CUB21:CUB27 DDX21:DDX27 DNT21:DNT27 DXP21:DXP27 EHL21:EHL27 ERH21:ERH27 FBD21:FBD27 FKZ21:FKZ27 FUV21:FUV27 GER21:GER27 GON21:GON27 GYJ21:GYJ27 HIF21:HIF27 HSB21:HSB27 IBX21:IBX27 ILT21:ILT27 IVP21:IVP27 JFL21:JFL27 JPH21:JPH27 JZD21:JZD27 KIZ21:KIZ27 KSV21:KSV27 LCR21:LCR27 LMN21:LMN27 LWJ21:LWJ27 MGF21:MGF27 MQB21:MQB27 MZX21:MZX27 NJT21:NJT27 NTP21:NTP27 ODL21:ODL27 ONH21:ONH27 OXD21:OXD27 PGZ21:PGZ27 PQV21:PQV27 QAR21:QAR27 QKN21:QKN27 QUJ21:QUJ27 REF21:REF27 ROB21:ROB27 RXX21:RXX27 SHT21:SHT27 SRP21:SRP27 TBL21:TBL27 TLH21:TLH27 TVD21:TVD27 UEZ21:UEZ27 UOV21:UOV27 UYR21:UYR27 VIN21:VIN27 VSJ21:VSJ27 WCF21:WCF27 WMB21:WMB27 WVX21:WVX27 P65557:P65563 JL65557:JL65563 TH65557:TH65563 ADD65557:ADD65563 AMZ65557:AMZ65563 AWV65557:AWV65563 BGR65557:BGR65563 BQN65557:BQN65563 CAJ65557:CAJ65563 CKF65557:CKF65563 CUB65557:CUB65563 DDX65557:DDX65563 DNT65557:DNT65563 DXP65557:DXP65563 EHL65557:EHL65563 ERH65557:ERH65563 FBD65557:FBD65563 FKZ65557:FKZ65563 FUV65557:FUV65563 GER65557:GER65563 GON65557:GON65563 GYJ65557:GYJ65563 HIF65557:HIF65563 HSB65557:HSB65563 IBX65557:IBX65563 ILT65557:ILT65563 IVP65557:IVP65563 JFL65557:JFL65563 JPH65557:JPH65563 JZD65557:JZD65563 KIZ65557:KIZ65563 KSV65557:KSV65563 LCR65557:LCR65563 LMN65557:LMN65563 LWJ65557:LWJ65563 MGF65557:MGF65563 MQB65557:MQB65563 MZX65557:MZX65563 NJT65557:NJT65563 NTP65557:NTP65563 ODL65557:ODL65563 ONH65557:ONH65563 OXD65557:OXD65563 PGZ65557:PGZ65563 PQV65557:PQV65563 QAR65557:QAR65563 QKN65557:QKN65563 QUJ65557:QUJ65563 REF65557:REF65563 ROB65557:ROB65563 RXX65557:RXX65563 SHT65557:SHT65563 SRP65557:SRP65563 TBL65557:TBL65563 TLH65557:TLH65563 TVD65557:TVD65563 UEZ65557:UEZ65563 UOV65557:UOV65563 UYR65557:UYR65563 VIN65557:VIN65563 VSJ65557:VSJ65563 WCF65557:WCF65563 WMB65557:WMB65563 WVX65557:WVX65563 P131093:P131099 JL131093:JL131099 TH131093:TH131099 ADD131093:ADD131099 AMZ131093:AMZ131099 AWV131093:AWV131099 BGR131093:BGR131099 BQN131093:BQN131099 CAJ131093:CAJ131099 CKF131093:CKF131099 CUB131093:CUB131099 DDX131093:DDX131099 DNT131093:DNT131099 DXP131093:DXP131099 EHL131093:EHL131099 ERH131093:ERH131099 FBD131093:FBD131099 FKZ131093:FKZ131099 FUV131093:FUV131099 GER131093:GER131099 GON131093:GON131099 GYJ131093:GYJ131099 HIF131093:HIF131099 HSB131093:HSB131099 IBX131093:IBX131099 ILT131093:ILT131099 IVP131093:IVP131099 JFL131093:JFL131099 JPH131093:JPH131099 JZD131093:JZD131099 KIZ131093:KIZ131099 KSV131093:KSV131099 LCR131093:LCR131099 LMN131093:LMN131099 LWJ131093:LWJ131099 MGF131093:MGF131099 MQB131093:MQB131099 MZX131093:MZX131099 NJT131093:NJT131099 NTP131093:NTP131099 ODL131093:ODL131099 ONH131093:ONH131099 OXD131093:OXD131099 PGZ131093:PGZ131099 PQV131093:PQV131099 QAR131093:QAR131099 QKN131093:QKN131099 QUJ131093:QUJ131099 REF131093:REF131099 ROB131093:ROB131099 RXX131093:RXX131099 SHT131093:SHT131099 SRP131093:SRP131099 TBL131093:TBL131099 TLH131093:TLH131099 TVD131093:TVD131099 UEZ131093:UEZ131099 UOV131093:UOV131099 UYR131093:UYR131099 VIN131093:VIN131099 VSJ131093:VSJ131099 WCF131093:WCF131099 WMB131093:WMB131099 WVX131093:WVX131099 P196629:P196635 JL196629:JL196635 TH196629:TH196635 ADD196629:ADD196635 AMZ196629:AMZ196635 AWV196629:AWV196635 BGR196629:BGR196635 BQN196629:BQN196635 CAJ196629:CAJ196635 CKF196629:CKF196635 CUB196629:CUB196635 DDX196629:DDX196635 DNT196629:DNT196635 DXP196629:DXP196635 EHL196629:EHL196635 ERH196629:ERH196635 FBD196629:FBD196635 FKZ196629:FKZ196635 FUV196629:FUV196635 GER196629:GER196635 GON196629:GON196635 GYJ196629:GYJ196635 HIF196629:HIF196635 HSB196629:HSB196635 IBX196629:IBX196635 ILT196629:ILT196635 IVP196629:IVP196635 JFL196629:JFL196635 JPH196629:JPH196635 JZD196629:JZD196635 KIZ196629:KIZ196635 KSV196629:KSV196635 LCR196629:LCR196635 LMN196629:LMN196635 LWJ196629:LWJ196635 MGF196629:MGF196635 MQB196629:MQB196635 MZX196629:MZX196635 NJT196629:NJT196635 NTP196629:NTP196635 ODL196629:ODL196635 ONH196629:ONH196635 OXD196629:OXD196635 PGZ196629:PGZ196635 PQV196629:PQV196635 QAR196629:QAR196635 QKN196629:QKN196635 QUJ196629:QUJ196635 REF196629:REF196635 ROB196629:ROB196635 RXX196629:RXX196635 SHT196629:SHT196635 SRP196629:SRP196635 TBL196629:TBL196635 TLH196629:TLH196635 TVD196629:TVD196635 UEZ196629:UEZ196635 UOV196629:UOV196635 UYR196629:UYR196635 VIN196629:VIN196635 VSJ196629:VSJ196635 WCF196629:WCF196635 WMB196629:WMB196635 WVX196629:WVX196635 P262165:P262171 JL262165:JL262171 TH262165:TH262171 ADD262165:ADD262171 AMZ262165:AMZ262171 AWV262165:AWV262171 BGR262165:BGR262171 BQN262165:BQN262171 CAJ262165:CAJ262171 CKF262165:CKF262171 CUB262165:CUB262171 DDX262165:DDX262171 DNT262165:DNT262171 DXP262165:DXP262171 EHL262165:EHL262171 ERH262165:ERH262171 FBD262165:FBD262171 FKZ262165:FKZ262171 FUV262165:FUV262171 GER262165:GER262171 GON262165:GON262171 GYJ262165:GYJ262171 HIF262165:HIF262171 HSB262165:HSB262171 IBX262165:IBX262171 ILT262165:ILT262171 IVP262165:IVP262171 JFL262165:JFL262171 JPH262165:JPH262171 JZD262165:JZD262171 KIZ262165:KIZ262171 KSV262165:KSV262171 LCR262165:LCR262171 LMN262165:LMN262171 LWJ262165:LWJ262171 MGF262165:MGF262171 MQB262165:MQB262171 MZX262165:MZX262171 NJT262165:NJT262171 NTP262165:NTP262171 ODL262165:ODL262171 ONH262165:ONH262171 OXD262165:OXD262171 PGZ262165:PGZ262171 PQV262165:PQV262171 QAR262165:QAR262171 QKN262165:QKN262171 QUJ262165:QUJ262171 REF262165:REF262171 ROB262165:ROB262171 RXX262165:RXX262171 SHT262165:SHT262171 SRP262165:SRP262171 TBL262165:TBL262171 TLH262165:TLH262171 TVD262165:TVD262171 UEZ262165:UEZ262171 UOV262165:UOV262171 UYR262165:UYR262171 VIN262165:VIN262171 VSJ262165:VSJ262171 WCF262165:WCF262171 WMB262165:WMB262171 WVX262165:WVX262171 P327701:P327707 JL327701:JL327707 TH327701:TH327707 ADD327701:ADD327707 AMZ327701:AMZ327707 AWV327701:AWV327707 BGR327701:BGR327707 BQN327701:BQN327707 CAJ327701:CAJ327707 CKF327701:CKF327707 CUB327701:CUB327707 DDX327701:DDX327707 DNT327701:DNT327707 DXP327701:DXP327707 EHL327701:EHL327707 ERH327701:ERH327707 FBD327701:FBD327707 FKZ327701:FKZ327707 FUV327701:FUV327707 GER327701:GER327707 GON327701:GON327707 GYJ327701:GYJ327707 HIF327701:HIF327707 HSB327701:HSB327707 IBX327701:IBX327707 ILT327701:ILT327707 IVP327701:IVP327707 JFL327701:JFL327707 JPH327701:JPH327707 JZD327701:JZD327707 KIZ327701:KIZ327707 KSV327701:KSV327707 LCR327701:LCR327707 LMN327701:LMN327707 LWJ327701:LWJ327707 MGF327701:MGF327707 MQB327701:MQB327707 MZX327701:MZX327707 NJT327701:NJT327707 NTP327701:NTP327707 ODL327701:ODL327707 ONH327701:ONH327707 OXD327701:OXD327707 PGZ327701:PGZ327707 PQV327701:PQV327707 QAR327701:QAR327707 QKN327701:QKN327707 QUJ327701:QUJ327707 REF327701:REF327707 ROB327701:ROB327707 RXX327701:RXX327707 SHT327701:SHT327707 SRP327701:SRP327707 TBL327701:TBL327707 TLH327701:TLH327707 TVD327701:TVD327707 UEZ327701:UEZ327707 UOV327701:UOV327707 UYR327701:UYR327707 VIN327701:VIN327707 VSJ327701:VSJ327707 WCF327701:WCF327707 WMB327701:WMB327707 WVX327701:WVX327707 P393237:P393243 JL393237:JL393243 TH393237:TH393243 ADD393237:ADD393243 AMZ393237:AMZ393243 AWV393237:AWV393243 BGR393237:BGR393243 BQN393237:BQN393243 CAJ393237:CAJ393243 CKF393237:CKF393243 CUB393237:CUB393243 DDX393237:DDX393243 DNT393237:DNT393243 DXP393237:DXP393243 EHL393237:EHL393243 ERH393237:ERH393243 FBD393237:FBD393243 FKZ393237:FKZ393243 FUV393237:FUV393243 GER393237:GER393243 GON393237:GON393243 GYJ393237:GYJ393243 HIF393237:HIF393243 HSB393237:HSB393243 IBX393237:IBX393243 ILT393237:ILT393243 IVP393237:IVP393243 JFL393237:JFL393243 JPH393237:JPH393243 JZD393237:JZD393243 KIZ393237:KIZ393243 KSV393237:KSV393243 LCR393237:LCR393243 LMN393237:LMN393243 LWJ393237:LWJ393243 MGF393237:MGF393243 MQB393237:MQB393243 MZX393237:MZX393243 NJT393237:NJT393243 NTP393237:NTP393243 ODL393237:ODL393243 ONH393237:ONH393243 OXD393237:OXD393243 PGZ393237:PGZ393243 PQV393237:PQV393243 QAR393237:QAR393243 QKN393237:QKN393243 QUJ393237:QUJ393243 REF393237:REF393243 ROB393237:ROB393243 RXX393237:RXX393243 SHT393237:SHT393243 SRP393237:SRP393243 TBL393237:TBL393243 TLH393237:TLH393243 TVD393237:TVD393243 UEZ393237:UEZ393243 UOV393237:UOV393243 UYR393237:UYR393243 VIN393237:VIN393243 VSJ393237:VSJ393243 WCF393237:WCF393243 WMB393237:WMB393243 WVX393237:WVX393243 P458773:P458779 JL458773:JL458779 TH458773:TH458779 ADD458773:ADD458779 AMZ458773:AMZ458779 AWV458773:AWV458779 BGR458773:BGR458779 BQN458773:BQN458779 CAJ458773:CAJ458779 CKF458773:CKF458779 CUB458773:CUB458779 DDX458773:DDX458779 DNT458773:DNT458779 DXP458773:DXP458779 EHL458773:EHL458779 ERH458773:ERH458779 FBD458773:FBD458779 FKZ458773:FKZ458779 FUV458773:FUV458779 GER458773:GER458779 GON458773:GON458779 GYJ458773:GYJ458779 HIF458773:HIF458779 HSB458773:HSB458779 IBX458773:IBX458779 ILT458773:ILT458779 IVP458773:IVP458779 JFL458773:JFL458779 JPH458773:JPH458779 JZD458773:JZD458779 KIZ458773:KIZ458779 KSV458773:KSV458779 LCR458773:LCR458779 LMN458773:LMN458779 LWJ458773:LWJ458779 MGF458773:MGF458779 MQB458773:MQB458779 MZX458773:MZX458779 NJT458773:NJT458779 NTP458773:NTP458779 ODL458773:ODL458779 ONH458773:ONH458779 OXD458773:OXD458779 PGZ458773:PGZ458779 PQV458773:PQV458779 QAR458773:QAR458779 QKN458773:QKN458779 QUJ458773:QUJ458779 REF458773:REF458779 ROB458773:ROB458779 RXX458773:RXX458779 SHT458773:SHT458779 SRP458773:SRP458779 TBL458773:TBL458779 TLH458773:TLH458779 TVD458773:TVD458779 UEZ458773:UEZ458779 UOV458773:UOV458779 UYR458773:UYR458779 VIN458773:VIN458779 VSJ458773:VSJ458779 WCF458773:WCF458779 WMB458773:WMB458779 WVX458773:WVX458779 P524309:P524315 JL524309:JL524315 TH524309:TH524315 ADD524309:ADD524315 AMZ524309:AMZ524315 AWV524309:AWV524315 BGR524309:BGR524315 BQN524309:BQN524315 CAJ524309:CAJ524315 CKF524309:CKF524315 CUB524309:CUB524315 DDX524309:DDX524315 DNT524309:DNT524315 DXP524309:DXP524315 EHL524309:EHL524315 ERH524309:ERH524315 FBD524309:FBD524315 FKZ524309:FKZ524315 FUV524309:FUV524315 GER524309:GER524315 GON524309:GON524315 GYJ524309:GYJ524315 HIF524309:HIF524315 HSB524309:HSB524315 IBX524309:IBX524315 ILT524309:ILT524315 IVP524309:IVP524315 JFL524309:JFL524315 JPH524309:JPH524315 JZD524309:JZD524315 KIZ524309:KIZ524315 KSV524309:KSV524315 LCR524309:LCR524315 LMN524309:LMN524315 LWJ524309:LWJ524315 MGF524309:MGF524315 MQB524309:MQB524315 MZX524309:MZX524315 NJT524309:NJT524315 NTP524309:NTP524315 ODL524309:ODL524315 ONH524309:ONH524315 OXD524309:OXD524315 PGZ524309:PGZ524315 PQV524309:PQV524315 QAR524309:QAR524315 QKN524309:QKN524315 QUJ524309:QUJ524315 REF524309:REF524315 ROB524309:ROB524315 RXX524309:RXX524315 SHT524309:SHT524315 SRP524309:SRP524315 TBL524309:TBL524315 TLH524309:TLH524315 TVD524309:TVD524315 UEZ524309:UEZ524315 UOV524309:UOV524315 UYR524309:UYR524315 VIN524309:VIN524315 VSJ524309:VSJ524315 WCF524309:WCF524315 WMB524309:WMB524315 WVX524309:WVX524315 P589845:P589851 JL589845:JL589851 TH589845:TH589851 ADD589845:ADD589851 AMZ589845:AMZ589851 AWV589845:AWV589851 BGR589845:BGR589851 BQN589845:BQN589851 CAJ589845:CAJ589851 CKF589845:CKF589851 CUB589845:CUB589851 DDX589845:DDX589851 DNT589845:DNT589851 DXP589845:DXP589851 EHL589845:EHL589851 ERH589845:ERH589851 FBD589845:FBD589851 FKZ589845:FKZ589851 FUV589845:FUV589851 GER589845:GER589851 GON589845:GON589851 GYJ589845:GYJ589851 HIF589845:HIF589851 HSB589845:HSB589851 IBX589845:IBX589851 ILT589845:ILT589851 IVP589845:IVP589851 JFL589845:JFL589851 JPH589845:JPH589851 JZD589845:JZD589851 KIZ589845:KIZ589851 KSV589845:KSV589851 LCR589845:LCR589851 LMN589845:LMN589851 LWJ589845:LWJ589851 MGF589845:MGF589851 MQB589845:MQB589851 MZX589845:MZX589851 NJT589845:NJT589851 NTP589845:NTP589851 ODL589845:ODL589851 ONH589845:ONH589851 OXD589845:OXD589851 PGZ589845:PGZ589851 PQV589845:PQV589851 QAR589845:QAR589851 QKN589845:QKN589851 QUJ589845:QUJ589851 REF589845:REF589851 ROB589845:ROB589851 RXX589845:RXX589851 SHT589845:SHT589851 SRP589845:SRP589851 TBL589845:TBL589851 TLH589845:TLH589851 TVD589845:TVD589851 UEZ589845:UEZ589851 UOV589845:UOV589851 UYR589845:UYR589851 VIN589845:VIN589851 VSJ589845:VSJ589851 WCF589845:WCF589851 WMB589845:WMB589851 WVX589845:WVX589851 P655381:P655387 JL655381:JL655387 TH655381:TH655387 ADD655381:ADD655387 AMZ655381:AMZ655387 AWV655381:AWV655387 BGR655381:BGR655387 BQN655381:BQN655387 CAJ655381:CAJ655387 CKF655381:CKF655387 CUB655381:CUB655387 DDX655381:DDX655387 DNT655381:DNT655387 DXP655381:DXP655387 EHL655381:EHL655387 ERH655381:ERH655387 FBD655381:FBD655387 FKZ655381:FKZ655387 FUV655381:FUV655387 GER655381:GER655387 GON655381:GON655387 GYJ655381:GYJ655387 HIF655381:HIF655387 HSB655381:HSB655387 IBX655381:IBX655387 ILT655381:ILT655387 IVP655381:IVP655387 JFL655381:JFL655387 JPH655381:JPH655387 JZD655381:JZD655387 KIZ655381:KIZ655387 KSV655381:KSV655387 LCR655381:LCR655387 LMN655381:LMN655387 LWJ655381:LWJ655387 MGF655381:MGF655387 MQB655381:MQB655387 MZX655381:MZX655387 NJT655381:NJT655387 NTP655381:NTP655387 ODL655381:ODL655387 ONH655381:ONH655387 OXD655381:OXD655387 PGZ655381:PGZ655387 PQV655381:PQV655387 QAR655381:QAR655387 QKN655381:QKN655387 QUJ655381:QUJ655387 REF655381:REF655387 ROB655381:ROB655387 RXX655381:RXX655387 SHT655381:SHT655387 SRP655381:SRP655387 TBL655381:TBL655387 TLH655381:TLH655387 TVD655381:TVD655387 UEZ655381:UEZ655387 UOV655381:UOV655387 UYR655381:UYR655387 VIN655381:VIN655387 VSJ655381:VSJ655387 WCF655381:WCF655387 WMB655381:WMB655387 WVX655381:WVX655387 P720917:P720923 JL720917:JL720923 TH720917:TH720923 ADD720917:ADD720923 AMZ720917:AMZ720923 AWV720917:AWV720923 BGR720917:BGR720923 BQN720917:BQN720923 CAJ720917:CAJ720923 CKF720917:CKF720923 CUB720917:CUB720923 DDX720917:DDX720923 DNT720917:DNT720923 DXP720917:DXP720923 EHL720917:EHL720923 ERH720917:ERH720923 FBD720917:FBD720923 FKZ720917:FKZ720923 FUV720917:FUV720923 GER720917:GER720923 GON720917:GON720923 GYJ720917:GYJ720923 HIF720917:HIF720923 HSB720917:HSB720923 IBX720917:IBX720923 ILT720917:ILT720923 IVP720917:IVP720923 JFL720917:JFL720923 JPH720917:JPH720923 JZD720917:JZD720923 KIZ720917:KIZ720923 KSV720917:KSV720923 LCR720917:LCR720923 LMN720917:LMN720923 LWJ720917:LWJ720923 MGF720917:MGF720923 MQB720917:MQB720923 MZX720917:MZX720923 NJT720917:NJT720923 NTP720917:NTP720923 ODL720917:ODL720923 ONH720917:ONH720923 OXD720917:OXD720923 PGZ720917:PGZ720923 PQV720917:PQV720923 QAR720917:QAR720923 QKN720917:QKN720923 QUJ720917:QUJ720923 REF720917:REF720923 ROB720917:ROB720923 RXX720917:RXX720923 SHT720917:SHT720923 SRP720917:SRP720923 TBL720917:TBL720923 TLH720917:TLH720923 TVD720917:TVD720923 UEZ720917:UEZ720923 UOV720917:UOV720923 UYR720917:UYR720923 VIN720917:VIN720923 VSJ720917:VSJ720923 WCF720917:WCF720923 WMB720917:WMB720923 WVX720917:WVX720923 P786453:P786459 JL786453:JL786459 TH786453:TH786459 ADD786453:ADD786459 AMZ786453:AMZ786459 AWV786453:AWV786459 BGR786453:BGR786459 BQN786453:BQN786459 CAJ786453:CAJ786459 CKF786453:CKF786459 CUB786453:CUB786459 DDX786453:DDX786459 DNT786453:DNT786459 DXP786453:DXP786459 EHL786453:EHL786459 ERH786453:ERH786459 FBD786453:FBD786459 FKZ786453:FKZ786459 FUV786453:FUV786459 GER786453:GER786459 GON786453:GON786459 GYJ786453:GYJ786459 HIF786453:HIF786459 HSB786453:HSB786459 IBX786453:IBX786459 ILT786453:ILT786459 IVP786453:IVP786459 JFL786453:JFL786459 JPH786453:JPH786459 JZD786453:JZD786459 KIZ786453:KIZ786459 KSV786453:KSV786459 LCR786453:LCR786459 LMN786453:LMN786459 LWJ786453:LWJ786459 MGF786453:MGF786459 MQB786453:MQB786459 MZX786453:MZX786459 NJT786453:NJT786459 NTP786453:NTP786459 ODL786453:ODL786459 ONH786453:ONH786459 OXD786453:OXD786459 PGZ786453:PGZ786459 PQV786453:PQV786459 QAR786453:QAR786459 QKN786453:QKN786459 QUJ786453:QUJ786459 REF786453:REF786459 ROB786453:ROB786459 RXX786453:RXX786459 SHT786453:SHT786459 SRP786453:SRP786459 TBL786453:TBL786459 TLH786453:TLH786459 TVD786453:TVD786459 UEZ786453:UEZ786459 UOV786453:UOV786459 UYR786453:UYR786459 VIN786453:VIN786459 VSJ786453:VSJ786459 WCF786453:WCF786459 WMB786453:WMB786459 WVX786453:WVX786459 P851989:P851995 JL851989:JL851995 TH851989:TH851995 ADD851989:ADD851995 AMZ851989:AMZ851995 AWV851989:AWV851995 BGR851989:BGR851995 BQN851989:BQN851995 CAJ851989:CAJ851995 CKF851989:CKF851995 CUB851989:CUB851995 DDX851989:DDX851995 DNT851989:DNT851995 DXP851989:DXP851995 EHL851989:EHL851995 ERH851989:ERH851995 FBD851989:FBD851995 FKZ851989:FKZ851995 FUV851989:FUV851995 GER851989:GER851995 GON851989:GON851995 GYJ851989:GYJ851995 HIF851989:HIF851995 HSB851989:HSB851995 IBX851989:IBX851995 ILT851989:ILT851995 IVP851989:IVP851995 JFL851989:JFL851995 JPH851989:JPH851995 JZD851989:JZD851995 KIZ851989:KIZ851995 KSV851989:KSV851995 LCR851989:LCR851995 LMN851989:LMN851995 LWJ851989:LWJ851995 MGF851989:MGF851995 MQB851989:MQB851995 MZX851989:MZX851995 NJT851989:NJT851995 NTP851989:NTP851995 ODL851989:ODL851995 ONH851989:ONH851995 OXD851989:OXD851995 PGZ851989:PGZ851995 PQV851989:PQV851995 QAR851989:QAR851995 QKN851989:QKN851995 QUJ851989:QUJ851995 REF851989:REF851995 ROB851989:ROB851995 RXX851989:RXX851995 SHT851989:SHT851995 SRP851989:SRP851995 TBL851989:TBL851995 TLH851989:TLH851995 TVD851989:TVD851995 UEZ851989:UEZ851995 UOV851989:UOV851995 UYR851989:UYR851995 VIN851989:VIN851995 VSJ851989:VSJ851995 WCF851989:WCF851995 WMB851989:WMB851995 WVX851989:WVX851995 P917525:P917531 JL917525:JL917531 TH917525:TH917531 ADD917525:ADD917531 AMZ917525:AMZ917531 AWV917525:AWV917531 BGR917525:BGR917531 BQN917525:BQN917531 CAJ917525:CAJ917531 CKF917525:CKF917531 CUB917525:CUB917531 DDX917525:DDX917531 DNT917525:DNT917531 DXP917525:DXP917531 EHL917525:EHL917531 ERH917525:ERH917531 FBD917525:FBD917531 FKZ917525:FKZ917531 FUV917525:FUV917531 GER917525:GER917531 GON917525:GON917531 GYJ917525:GYJ917531 HIF917525:HIF917531 HSB917525:HSB917531 IBX917525:IBX917531 ILT917525:ILT917531 IVP917525:IVP917531 JFL917525:JFL917531 JPH917525:JPH917531 JZD917525:JZD917531 KIZ917525:KIZ917531 KSV917525:KSV917531 LCR917525:LCR917531 LMN917525:LMN917531 LWJ917525:LWJ917531 MGF917525:MGF917531 MQB917525:MQB917531 MZX917525:MZX917531 NJT917525:NJT917531 NTP917525:NTP917531 ODL917525:ODL917531 ONH917525:ONH917531 OXD917525:OXD917531 PGZ917525:PGZ917531 PQV917525:PQV917531 QAR917525:QAR917531 QKN917525:QKN917531 QUJ917525:QUJ917531 REF917525:REF917531 ROB917525:ROB917531 RXX917525:RXX917531 SHT917525:SHT917531 SRP917525:SRP917531 TBL917525:TBL917531 TLH917525:TLH917531 TVD917525:TVD917531 UEZ917525:UEZ917531 UOV917525:UOV917531 UYR917525:UYR917531 VIN917525:VIN917531 VSJ917525:VSJ917531 WCF917525:WCF917531 WMB917525:WMB917531 WVX917525:WVX917531 P983061:P983067 JL983061:JL983067 TH983061:TH983067 ADD983061:ADD983067 AMZ983061:AMZ983067 AWV983061:AWV983067 BGR983061:BGR983067 BQN983061:BQN983067 CAJ983061:CAJ983067 CKF983061:CKF983067 CUB983061:CUB983067 DDX983061:DDX983067 DNT983061:DNT983067 DXP983061:DXP983067 EHL983061:EHL983067 ERH983061:ERH983067 FBD983061:FBD983067 FKZ983061:FKZ983067 FUV983061:FUV983067 GER983061:GER983067 GON983061:GON983067 GYJ983061:GYJ983067 HIF983061:HIF983067 HSB983061:HSB983067 IBX983061:IBX983067 ILT983061:ILT983067 IVP983061:IVP983067 JFL983061:JFL983067 JPH983061:JPH983067 JZD983061:JZD983067 KIZ983061:KIZ983067 KSV983061:KSV983067 LCR983061:LCR983067 LMN983061:LMN983067 LWJ983061:LWJ983067 MGF983061:MGF983067 MQB983061:MQB983067 MZX983061:MZX983067 NJT983061:NJT983067 NTP983061:NTP983067 ODL983061:ODL983067 ONH983061:ONH983067 OXD983061:OXD983067 PGZ983061:PGZ983067 PQV983061:PQV983067 QAR983061:QAR983067 QKN983061:QKN983067 QUJ983061:QUJ983067 REF983061:REF983067 ROB983061:ROB983067 RXX983061:RXX983067 SHT983061:SHT983067 SRP983061:SRP983067 TBL983061:TBL983067 TLH983061:TLH983067 TVD983061:TVD983067 UEZ983061:UEZ983067 UOV983061:UOV983067 UYR983061:UYR983067 VIN983061:VIN983067 VSJ983061:VSJ983067 WCF983061:WCF983067 WMB983061:WMB983067 WVX983061:WVX983067 P29:P35 JL29:JL35 TH29:TH35 ADD29:ADD35 AMZ29:AMZ35 AWV29:AWV35 BGR29:BGR35 BQN29:BQN35 CAJ29:CAJ35 CKF29:CKF35 CUB29:CUB35 DDX29:DDX35 DNT29:DNT35 DXP29:DXP35 EHL29:EHL35 ERH29:ERH35 FBD29:FBD35 FKZ29:FKZ35 FUV29:FUV35 GER29:GER35 GON29:GON35 GYJ29:GYJ35 HIF29:HIF35 HSB29:HSB35 IBX29:IBX35 ILT29:ILT35 IVP29:IVP35 JFL29:JFL35 JPH29:JPH35 JZD29:JZD35 KIZ29:KIZ35 KSV29:KSV35 LCR29:LCR35 LMN29:LMN35 LWJ29:LWJ35 MGF29:MGF35 MQB29:MQB35 MZX29:MZX35 NJT29:NJT35 NTP29:NTP35 ODL29:ODL35 ONH29:ONH35 OXD29:OXD35 PGZ29:PGZ35 PQV29:PQV35 QAR29:QAR35 QKN29:QKN35 QUJ29:QUJ35 REF29:REF35 ROB29:ROB35 RXX29:RXX35 SHT29:SHT35 SRP29:SRP35 TBL29:TBL35 TLH29:TLH35 TVD29:TVD35 UEZ29:UEZ35 UOV29:UOV35 UYR29:UYR35 VIN29:VIN35 VSJ29:VSJ35 WCF29:WCF35 WMB29:WMB35 WVX29:WVX35 P65565:P65571 JL65565:JL65571 TH65565:TH65571 ADD65565:ADD65571 AMZ65565:AMZ65571 AWV65565:AWV65571 BGR65565:BGR65571 BQN65565:BQN65571 CAJ65565:CAJ65571 CKF65565:CKF65571 CUB65565:CUB65571 DDX65565:DDX65571 DNT65565:DNT65571 DXP65565:DXP65571 EHL65565:EHL65571 ERH65565:ERH65571 FBD65565:FBD65571 FKZ65565:FKZ65571 FUV65565:FUV65571 GER65565:GER65571 GON65565:GON65571 GYJ65565:GYJ65571 HIF65565:HIF65571 HSB65565:HSB65571 IBX65565:IBX65571 ILT65565:ILT65571 IVP65565:IVP65571 JFL65565:JFL65571 JPH65565:JPH65571 JZD65565:JZD65571 KIZ65565:KIZ65571 KSV65565:KSV65571 LCR65565:LCR65571 LMN65565:LMN65571 LWJ65565:LWJ65571 MGF65565:MGF65571 MQB65565:MQB65571 MZX65565:MZX65571 NJT65565:NJT65571 NTP65565:NTP65571 ODL65565:ODL65571 ONH65565:ONH65571 OXD65565:OXD65571 PGZ65565:PGZ65571 PQV65565:PQV65571 QAR65565:QAR65571 QKN65565:QKN65571 QUJ65565:QUJ65571 REF65565:REF65571 ROB65565:ROB65571 RXX65565:RXX65571 SHT65565:SHT65571 SRP65565:SRP65571 TBL65565:TBL65571 TLH65565:TLH65571 TVD65565:TVD65571 UEZ65565:UEZ65571 UOV65565:UOV65571 UYR65565:UYR65571 VIN65565:VIN65571 VSJ65565:VSJ65571 WCF65565:WCF65571 WMB65565:WMB65571 WVX65565:WVX65571 P131101:P131107 JL131101:JL131107 TH131101:TH131107 ADD131101:ADD131107 AMZ131101:AMZ131107 AWV131101:AWV131107 BGR131101:BGR131107 BQN131101:BQN131107 CAJ131101:CAJ131107 CKF131101:CKF131107 CUB131101:CUB131107 DDX131101:DDX131107 DNT131101:DNT131107 DXP131101:DXP131107 EHL131101:EHL131107 ERH131101:ERH131107 FBD131101:FBD131107 FKZ131101:FKZ131107 FUV131101:FUV131107 GER131101:GER131107 GON131101:GON131107 GYJ131101:GYJ131107 HIF131101:HIF131107 HSB131101:HSB131107 IBX131101:IBX131107 ILT131101:ILT131107 IVP131101:IVP131107 JFL131101:JFL131107 JPH131101:JPH131107 JZD131101:JZD131107 KIZ131101:KIZ131107 KSV131101:KSV131107 LCR131101:LCR131107 LMN131101:LMN131107 LWJ131101:LWJ131107 MGF131101:MGF131107 MQB131101:MQB131107 MZX131101:MZX131107 NJT131101:NJT131107 NTP131101:NTP131107 ODL131101:ODL131107 ONH131101:ONH131107 OXD131101:OXD131107 PGZ131101:PGZ131107 PQV131101:PQV131107 QAR131101:QAR131107 QKN131101:QKN131107 QUJ131101:QUJ131107 REF131101:REF131107 ROB131101:ROB131107 RXX131101:RXX131107 SHT131101:SHT131107 SRP131101:SRP131107 TBL131101:TBL131107 TLH131101:TLH131107 TVD131101:TVD131107 UEZ131101:UEZ131107 UOV131101:UOV131107 UYR131101:UYR131107 VIN131101:VIN131107 VSJ131101:VSJ131107 WCF131101:WCF131107 WMB131101:WMB131107 WVX131101:WVX131107 P196637:P196643 JL196637:JL196643 TH196637:TH196643 ADD196637:ADD196643 AMZ196637:AMZ196643 AWV196637:AWV196643 BGR196637:BGR196643 BQN196637:BQN196643 CAJ196637:CAJ196643 CKF196637:CKF196643 CUB196637:CUB196643 DDX196637:DDX196643 DNT196637:DNT196643 DXP196637:DXP196643 EHL196637:EHL196643 ERH196637:ERH196643 FBD196637:FBD196643 FKZ196637:FKZ196643 FUV196637:FUV196643 GER196637:GER196643 GON196637:GON196643 GYJ196637:GYJ196643 HIF196637:HIF196643 HSB196637:HSB196643 IBX196637:IBX196643 ILT196637:ILT196643 IVP196637:IVP196643 JFL196637:JFL196643 JPH196637:JPH196643 JZD196637:JZD196643 KIZ196637:KIZ196643 KSV196637:KSV196643 LCR196637:LCR196643 LMN196637:LMN196643 LWJ196637:LWJ196643 MGF196637:MGF196643 MQB196637:MQB196643 MZX196637:MZX196643 NJT196637:NJT196643 NTP196637:NTP196643 ODL196637:ODL196643 ONH196637:ONH196643 OXD196637:OXD196643 PGZ196637:PGZ196643 PQV196637:PQV196643 QAR196637:QAR196643 QKN196637:QKN196643 QUJ196637:QUJ196643 REF196637:REF196643 ROB196637:ROB196643 RXX196637:RXX196643 SHT196637:SHT196643 SRP196637:SRP196643 TBL196637:TBL196643 TLH196637:TLH196643 TVD196637:TVD196643 UEZ196637:UEZ196643 UOV196637:UOV196643 UYR196637:UYR196643 VIN196637:VIN196643 VSJ196637:VSJ196643 WCF196637:WCF196643 WMB196637:WMB196643 WVX196637:WVX196643 P262173:P262179 JL262173:JL262179 TH262173:TH262179 ADD262173:ADD262179 AMZ262173:AMZ262179 AWV262173:AWV262179 BGR262173:BGR262179 BQN262173:BQN262179 CAJ262173:CAJ262179 CKF262173:CKF262179 CUB262173:CUB262179 DDX262173:DDX262179 DNT262173:DNT262179 DXP262173:DXP262179 EHL262173:EHL262179 ERH262173:ERH262179 FBD262173:FBD262179 FKZ262173:FKZ262179 FUV262173:FUV262179 GER262173:GER262179 GON262173:GON262179 GYJ262173:GYJ262179 HIF262173:HIF262179 HSB262173:HSB262179 IBX262173:IBX262179 ILT262173:ILT262179 IVP262173:IVP262179 JFL262173:JFL262179 JPH262173:JPH262179 JZD262173:JZD262179 KIZ262173:KIZ262179 KSV262173:KSV262179 LCR262173:LCR262179 LMN262173:LMN262179 LWJ262173:LWJ262179 MGF262173:MGF262179 MQB262173:MQB262179 MZX262173:MZX262179 NJT262173:NJT262179 NTP262173:NTP262179 ODL262173:ODL262179 ONH262173:ONH262179 OXD262173:OXD262179 PGZ262173:PGZ262179 PQV262173:PQV262179 QAR262173:QAR262179 QKN262173:QKN262179 QUJ262173:QUJ262179 REF262173:REF262179 ROB262173:ROB262179 RXX262173:RXX262179 SHT262173:SHT262179 SRP262173:SRP262179 TBL262173:TBL262179 TLH262173:TLH262179 TVD262173:TVD262179 UEZ262173:UEZ262179 UOV262173:UOV262179 UYR262173:UYR262179 VIN262173:VIN262179 VSJ262173:VSJ262179 WCF262173:WCF262179 WMB262173:WMB262179 WVX262173:WVX262179 P327709:P327715 JL327709:JL327715 TH327709:TH327715 ADD327709:ADD327715 AMZ327709:AMZ327715 AWV327709:AWV327715 BGR327709:BGR327715 BQN327709:BQN327715 CAJ327709:CAJ327715 CKF327709:CKF327715 CUB327709:CUB327715 DDX327709:DDX327715 DNT327709:DNT327715 DXP327709:DXP327715 EHL327709:EHL327715 ERH327709:ERH327715 FBD327709:FBD327715 FKZ327709:FKZ327715 FUV327709:FUV327715 GER327709:GER327715 GON327709:GON327715 GYJ327709:GYJ327715 HIF327709:HIF327715 HSB327709:HSB327715 IBX327709:IBX327715 ILT327709:ILT327715 IVP327709:IVP327715 JFL327709:JFL327715 JPH327709:JPH327715 JZD327709:JZD327715 KIZ327709:KIZ327715 KSV327709:KSV327715 LCR327709:LCR327715 LMN327709:LMN327715 LWJ327709:LWJ327715 MGF327709:MGF327715 MQB327709:MQB327715 MZX327709:MZX327715 NJT327709:NJT327715 NTP327709:NTP327715 ODL327709:ODL327715 ONH327709:ONH327715 OXD327709:OXD327715 PGZ327709:PGZ327715 PQV327709:PQV327715 QAR327709:QAR327715 QKN327709:QKN327715 QUJ327709:QUJ327715 REF327709:REF327715 ROB327709:ROB327715 RXX327709:RXX327715 SHT327709:SHT327715 SRP327709:SRP327715 TBL327709:TBL327715 TLH327709:TLH327715 TVD327709:TVD327715 UEZ327709:UEZ327715 UOV327709:UOV327715 UYR327709:UYR327715 VIN327709:VIN327715 VSJ327709:VSJ327715 WCF327709:WCF327715 WMB327709:WMB327715 WVX327709:WVX327715 P393245:P393251 JL393245:JL393251 TH393245:TH393251 ADD393245:ADD393251 AMZ393245:AMZ393251 AWV393245:AWV393251 BGR393245:BGR393251 BQN393245:BQN393251 CAJ393245:CAJ393251 CKF393245:CKF393251 CUB393245:CUB393251 DDX393245:DDX393251 DNT393245:DNT393251 DXP393245:DXP393251 EHL393245:EHL393251 ERH393245:ERH393251 FBD393245:FBD393251 FKZ393245:FKZ393251 FUV393245:FUV393251 GER393245:GER393251 GON393245:GON393251 GYJ393245:GYJ393251 HIF393245:HIF393251 HSB393245:HSB393251 IBX393245:IBX393251 ILT393245:ILT393251 IVP393245:IVP393251 JFL393245:JFL393251 JPH393245:JPH393251 JZD393245:JZD393251 KIZ393245:KIZ393251 KSV393245:KSV393251 LCR393245:LCR393251 LMN393245:LMN393251 LWJ393245:LWJ393251 MGF393245:MGF393251 MQB393245:MQB393251 MZX393245:MZX393251 NJT393245:NJT393251 NTP393245:NTP393251 ODL393245:ODL393251 ONH393245:ONH393251 OXD393245:OXD393251 PGZ393245:PGZ393251 PQV393245:PQV393251 QAR393245:QAR393251 QKN393245:QKN393251 QUJ393245:QUJ393251 REF393245:REF393251 ROB393245:ROB393251 RXX393245:RXX393251 SHT393245:SHT393251 SRP393245:SRP393251 TBL393245:TBL393251 TLH393245:TLH393251 TVD393245:TVD393251 UEZ393245:UEZ393251 UOV393245:UOV393251 UYR393245:UYR393251 VIN393245:VIN393251 VSJ393245:VSJ393251 WCF393245:WCF393251 WMB393245:WMB393251 WVX393245:WVX393251 P458781:P458787 JL458781:JL458787 TH458781:TH458787 ADD458781:ADD458787 AMZ458781:AMZ458787 AWV458781:AWV458787 BGR458781:BGR458787 BQN458781:BQN458787 CAJ458781:CAJ458787 CKF458781:CKF458787 CUB458781:CUB458787 DDX458781:DDX458787 DNT458781:DNT458787 DXP458781:DXP458787 EHL458781:EHL458787 ERH458781:ERH458787 FBD458781:FBD458787 FKZ458781:FKZ458787 FUV458781:FUV458787 GER458781:GER458787 GON458781:GON458787 GYJ458781:GYJ458787 HIF458781:HIF458787 HSB458781:HSB458787 IBX458781:IBX458787 ILT458781:ILT458787 IVP458781:IVP458787 JFL458781:JFL458787 JPH458781:JPH458787 JZD458781:JZD458787 KIZ458781:KIZ458787 KSV458781:KSV458787 LCR458781:LCR458787 LMN458781:LMN458787 LWJ458781:LWJ458787 MGF458781:MGF458787 MQB458781:MQB458787 MZX458781:MZX458787 NJT458781:NJT458787 NTP458781:NTP458787 ODL458781:ODL458787 ONH458781:ONH458787 OXD458781:OXD458787 PGZ458781:PGZ458787 PQV458781:PQV458787 QAR458781:QAR458787 QKN458781:QKN458787 QUJ458781:QUJ458787 REF458781:REF458787 ROB458781:ROB458787 RXX458781:RXX458787 SHT458781:SHT458787 SRP458781:SRP458787 TBL458781:TBL458787 TLH458781:TLH458787 TVD458781:TVD458787 UEZ458781:UEZ458787 UOV458781:UOV458787 UYR458781:UYR458787 VIN458781:VIN458787 VSJ458781:VSJ458787 WCF458781:WCF458787 WMB458781:WMB458787 WVX458781:WVX458787 P524317:P524323 JL524317:JL524323 TH524317:TH524323 ADD524317:ADD524323 AMZ524317:AMZ524323 AWV524317:AWV524323 BGR524317:BGR524323 BQN524317:BQN524323 CAJ524317:CAJ524323 CKF524317:CKF524323 CUB524317:CUB524323 DDX524317:DDX524323 DNT524317:DNT524323 DXP524317:DXP524323 EHL524317:EHL524323 ERH524317:ERH524323 FBD524317:FBD524323 FKZ524317:FKZ524323 FUV524317:FUV524323 GER524317:GER524323 GON524317:GON524323 GYJ524317:GYJ524323 HIF524317:HIF524323 HSB524317:HSB524323 IBX524317:IBX524323 ILT524317:ILT524323 IVP524317:IVP524323 JFL524317:JFL524323 JPH524317:JPH524323 JZD524317:JZD524323 KIZ524317:KIZ524323 KSV524317:KSV524323 LCR524317:LCR524323 LMN524317:LMN524323 LWJ524317:LWJ524323 MGF524317:MGF524323 MQB524317:MQB524323 MZX524317:MZX524323 NJT524317:NJT524323 NTP524317:NTP524323 ODL524317:ODL524323 ONH524317:ONH524323 OXD524317:OXD524323 PGZ524317:PGZ524323 PQV524317:PQV524323 QAR524317:QAR524323 QKN524317:QKN524323 QUJ524317:QUJ524323 REF524317:REF524323 ROB524317:ROB524323 RXX524317:RXX524323 SHT524317:SHT524323 SRP524317:SRP524323 TBL524317:TBL524323 TLH524317:TLH524323 TVD524317:TVD524323 UEZ524317:UEZ524323 UOV524317:UOV524323 UYR524317:UYR524323 VIN524317:VIN524323 VSJ524317:VSJ524323 WCF524317:WCF524323 WMB524317:WMB524323 WVX524317:WVX524323 P589853:P589859 JL589853:JL589859 TH589853:TH589859 ADD589853:ADD589859 AMZ589853:AMZ589859 AWV589853:AWV589859 BGR589853:BGR589859 BQN589853:BQN589859 CAJ589853:CAJ589859 CKF589853:CKF589859 CUB589853:CUB589859 DDX589853:DDX589859 DNT589853:DNT589859 DXP589853:DXP589859 EHL589853:EHL589859 ERH589853:ERH589859 FBD589853:FBD589859 FKZ589853:FKZ589859 FUV589853:FUV589859 GER589853:GER589859 GON589853:GON589859 GYJ589853:GYJ589859 HIF589853:HIF589859 HSB589853:HSB589859 IBX589853:IBX589859 ILT589853:ILT589859 IVP589853:IVP589859 JFL589853:JFL589859 JPH589853:JPH589859 JZD589853:JZD589859 KIZ589853:KIZ589859 KSV589853:KSV589859 LCR589853:LCR589859 LMN589853:LMN589859 LWJ589853:LWJ589859 MGF589853:MGF589859 MQB589853:MQB589859 MZX589853:MZX589859 NJT589853:NJT589859 NTP589853:NTP589859 ODL589853:ODL589859 ONH589853:ONH589859 OXD589853:OXD589859 PGZ589853:PGZ589859 PQV589853:PQV589859 QAR589853:QAR589859 QKN589853:QKN589859 QUJ589853:QUJ589859 REF589853:REF589859 ROB589853:ROB589859 RXX589853:RXX589859 SHT589853:SHT589859 SRP589853:SRP589859 TBL589853:TBL589859 TLH589853:TLH589859 TVD589853:TVD589859 UEZ589853:UEZ589859 UOV589853:UOV589859 UYR589853:UYR589859 VIN589853:VIN589859 VSJ589853:VSJ589859 WCF589853:WCF589859 WMB589853:WMB589859 WVX589853:WVX589859 P655389:P655395 JL655389:JL655395 TH655389:TH655395 ADD655389:ADD655395 AMZ655389:AMZ655395 AWV655389:AWV655395 BGR655389:BGR655395 BQN655389:BQN655395 CAJ655389:CAJ655395 CKF655389:CKF655395 CUB655389:CUB655395 DDX655389:DDX655395 DNT655389:DNT655395 DXP655389:DXP655395 EHL655389:EHL655395 ERH655389:ERH655395 FBD655389:FBD655395 FKZ655389:FKZ655395 FUV655389:FUV655395 GER655389:GER655395 GON655389:GON655395 GYJ655389:GYJ655395 HIF655389:HIF655395 HSB655389:HSB655395 IBX655389:IBX655395 ILT655389:ILT655395 IVP655389:IVP655395 JFL655389:JFL655395 JPH655389:JPH655395 JZD655389:JZD655395 KIZ655389:KIZ655395 KSV655389:KSV655395 LCR655389:LCR655395 LMN655389:LMN655395 LWJ655389:LWJ655395 MGF655389:MGF655395 MQB655389:MQB655395 MZX655389:MZX655395 NJT655389:NJT655395 NTP655389:NTP655395 ODL655389:ODL655395 ONH655389:ONH655395 OXD655389:OXD655395 PGZ655389:PGZ655395 PQV655389:PQV655395 QAR655389:QAR655395 QKN655389:QKN655395 QUJ655389:QUJ655395 REF655389:REF655395 ROB655389:ROB655395 RXX655389:RXX655395 SHT655389:SHT655395 SRP655389:SRP655395 TBL655389:TBL655395 TLH655389:TLH655395 TVD655389:TVD655395 UEZ655389:UEZ655395 UOV655389:UOV655395 UYR655389:UYR655395 VIN655389:VIN655395 VSJ655389:VSJ655395 WCF655389:WCF655395 WMB655389:WMB655395 WVX655389:WVX655395 P720925:P720931 JL720925:JL720931 TH720925:TH720931 ADD720925:ADD720931 AMZ720925:AMZ720931 AWV720925:AWV720931 BGR720925:BGR720931 BQN720925:BQN720931 CAJ720925:CAJ720931 CKF720925:CKF720931 CUB720925:CUB720931 DDX720925:DDX720931 DNT720925:DNT720931 DXP720925:DXP720931 EHL720925:EHL720931 ERH720925:ERH720931 FBD720925:FBD720931 FKZ720925:FKZ720931 FUV720925:FUV720931 GER720925:GER720931 GON720925:GON720931 GYJ720925:GYJ720931 HIF720925:HIF720931 HSB720925:HSB720931 IBX720925:IBX720931 ILT720925:ILT720931 IVP720925:IVP720931 JFL720925:JFL720931 JPH720925:JPH720931 JZD720925:JZD720931 KIZ720925:KIZ720931 KSV720925:KSV720931 LCR720925:LCR720931 LMN720925:LMN720931 LWJ720925:LWJ720931 MGF720925:MGF720931 MQB720925:MQB720931 MZX720925:MZX720931 NJT720925:NJT720931 NTP720925:NTP720931 ODL720925:ODL720931 ONH720925:ONH720931 OXD720925:OXD720931 PGZ720925:PGZ720931 PQV720925:PQV720931 QAR720925:QAR720931 QKN720925:QKN720931 QUJ720925:QUJ720931 REF720925:REF720931 ROB720925:ROB720931 RXX720925:RXX720931 SHT720925:SHT720931 SRP720925:SRP720931 TBL720925:TBL720931 TLH720925:TLH720931 TVD720925:TVD720931 UEZ720925:UEZ720931 UOV720925:UOV720931 UYR720925:UYR720931 VIN720925:VIN720931 VSJ720925:VSJ720931 WCF720925:WCF720931 WMB720925:WMB720931 WVX720925:WVX720931 P786461:P786467 JL786461:JL786467 TH786461:TH786467 ADD786461:ADD786467 AMZ786461:AMZ786467 AWV786461:AWV786467 BGR786461:BGR786467 BQN786461:BQN786467 CAJ786461:CAJ786467 CKF786461:CKF786467 CUB786461:CUB786467 DDX786461:DDX786467 DNT786461:DNT786467 DXP786461:DXP786467 EHL786461:EHL786467 ERH786461:ERH786467 FBD786461:FBD786467 FKZ786461:FKZ786467 FUV786461:FUV786467 GER786461:GER786467 GON786461:GON786467 GYJ786461:GYJ786467 HIF786461:HIF786467 HSB786461:HSB786467 IBX786461:IBX786467 ILT786461:ILT786467 IVP786461:IVP786467 JFL786461:JFL786467 JPH786461:JPH786467 JZD786461:JZD786467 KIZ786461:KIZ786467 KSV786461:KSV786467 LCR786461:LCR786467 LMN786461:LMN786467 LWJ786461:LWJ786467 MGF786461:MGF786467 MQB786461:MQB786467 MZX786461:MZX786467 NJT786461:NJT786467 NTP786461:NTP786467 ODL786461:ODL786467 ONH786461:ONH786467 OXD786461:OXD786467 PGZ786461:PGZ786467 PQV786461:PQV786467 QAR786461:QAR786467 QKN786461:QKN786467 QUJ786461:QUJ786467 REF786461:REF786467 ROB786461:ROB786467 RXX786461:RXX786467 SHT786461:SHT786467 SRP786461:SRP786467 TBL786461:TBL786467 TLH786461:TLH786467 TVD786461:TVD786467 UEZ786461:UEZ786467 UOV786461:UOV786467 UYR786461:UYR786467 VIN786461:VIN786467 VSJ786461:VSJ786467 WCF786461:WCF786467 WMB786461:WMB786467 WVX786461:WVX786467 P851997:P852003 JL851997:JL852003 TH851997:TH852003 ADD851997:ADD852003 AMZ851997:AMZ852003 AWV851997:AWV852003 BGR851997:BGR852003 BQN851997:BQN852003 CAJ851997:CAJ852003 CKF851997:CKF852003 CUB851997:CUB852003 DDX851997:DDX852003 DNT851997:DNT852003 DXP851997:DXP852003 EHL851997:EHL852003 ERH851997:ERH852003 FBD851997:FBD852003 FKZ851997:FKZ852003 FUV851997:FUV852003 GER851997:GER852003 GON851997:GON852003 GYJ851997:GYJ852003 HIF851997:HIF852003 HSB851997:HSB852003 IBX851997:IBX852003 ILT851997:ILT852003 IVP851997:IVP852003 JFL851997:JFL852003 JPH851997:JPH852003 JZD851997:JZD852003 KIZ851997:KIZ852003 KSV851997:KSV852003 LCR851997:LCR852003 LMN851997:LMN852003 LWJ851997:LWJ852003 MGF851997:MGF852003 MQB851997:MQB852003 MZX851997:MZX852003 NJT851997:NJT852003 NTP851997:NTP852003 ODL851997:ODL852003 ONH851997:ONH852003 OXD851997:OXD852003 PGZ851997:PGZ852003 PQV851997:PQV852003 QAR851997:QAR852003 QKN851997:QKN852003 QUJ851997:QUJ852003 REF851997:REF852003 ROB851997:ROB852003 RXX851997:RXX852003 SHT851997:SHT852003 SRP851997:SRP852003 TBL851997:TBL852003 TLH851997:TLH852003 TVD851997:TVD852003 UEZ851997:UEZ852003 UOV851997:UOV852003 UYR851997:UYR852003 VIN851997:VIN852003 VSJ851997:VSJ852003 WCF851997:WCF852003 WMB851997:WMB852003 WVX851997:WVX852003 P917533:P917539 JL917533:JL917539 TH917533:TH917539 ADD917533:ADD917539 AMZ917533:AMZ917539 AWV917533:AWV917539 BGR917533:BGR917539 BQN917533:BQN917539 CAJ917533:CAJ917539 CKF917533:CKF917539 CUB917533:CUB917539 DDX917533:DDX917539 DNT917533:DNT917539 DXP917533:DXP917539 EHL917533:EHL917539 ERH917533:ERH917539 FBD917533:FBD917539 FKZ917533:FKZ917539 FUV917533:FUV917539 GER917533:GER917539 GON917533:GON917539 GYJ917533:GYJ917539 HIF917533:HIF917539 HSB917533:HSB917539 IBX917533:IBX917539 ILT917533:ILT917539 IVP917533:IVP917539 JFL917533:JFL917539 JPH917533:JPH917539 JZD917533:JZD917539 KIZ917533:KIZ917539 KSV917533:KSV917539 LCR917533:LCR917539 LMN917533:LMN917539 LWJ917533:LWJ917539 MGF917533:MGF917539 MQB917533:MQB917539 MZX917533:MZX917539 NJT917533:NJT917539 NTP917533:NTP917539 ODL917533:ODL917539 ONH917533:ONH917539 OXD917533:OXD917539 PGZ917533:PGZ917539 PQV917533:PQV917539 QAR917533:QAR917539 QKN917533:QKN917539 QUJ917533:QUJ917539 REF917533:REF917539 ROB917533:ROB917539 RXX917533:RXX917539 SHT917533:SHT917539 SRP917533:SRP917539 TBL917533:TBL917539 TLH917533:TLH917539 TVD917533:TVD917539 UEZ917533:UEZ917539 UOV917533:UOV917539 UYR917533:UYR917539 VIN917533:VIN917539 VSJ917533:VSJ917539 WCF917533:WCF917539 WMB917533:WMB917539 WVX917533:WVX917539 P983069:P983075 JL983069:JL983075 TH983069:TH983075 ADD983069:ADD983075 AMZ983069:AMZ983075 AWV983069:AWV983075 BGR983069:BGR983075 BQN983069:BQN983075 CAJ983069:CAJ983075 CKF983069:CKF983075 CUB983069:CUB983075 DDX983069:DDX983075 DNT983069:DNT983075 DXP983069:DXP983075 EHL983069:EHL983075 ERH983069:ERH983075 FBD983069:FBD983075 FKZ983069:FKZ983075 FUV983069:FUV983075 GER983069:GER983075 GON983069:GON983075 GYJ983069:GYJ983075 HIF983069:HIF983075 HSB983069:HSB983075 IBX983069:IBX983075 ILT983069:ILT983075 IVP983069:IVP983075 JFL983069:JFL983075 JPH983069:JPH983075 JZD983069:JZD983075 KIZ983069:KIZ983075 KSV983069:KSV983075 LCR983069:LCR983075 LMN983069:LMN983075 LWJ983069:LWJ983075 MGF983069:MGF983075 MQB983069:MQB983075 MZX983069:MZX983075 NJT983069:NJT983075 NTP983069:NTP983075 ODL983069:ODL983075 ONH983069:ONH983075 OXD983069:OXD983075 PGZ983069:PGZ983075 PQV983069:PQV983075 QAR983069:QAR983075 QKN983069:QKN983075 QUJ983069:QUJ983075 REF983069:REF983075 ROB983069:ROB983075 RXX983069:RXX983075 SHT983069:SHT983075 SRP983069:SRP983075 TBL983069:TBL983075 TLH983069:TLH983075 TVD983069:TVD983075 UEZ983069:UEZ983075 UOV983069:UOV983075 UYR983069:UYR983075 VIN983069:VIN983075 VSJ983069:VSJ983075 WCF983069:WCF983075 WMB983069:WMB983075 WVX983069:WVX983075 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E21:E27 JA21:JA27 SW21:SW27 ACS21:ACS27 AMO21:AMO27 AWK21:AWK27 BGG21:BGG27 BQC21:BQC27 BZY21:BZY27 CJU21:CJU27 CTQ21:CTQ27 DDM21:DDM27 DNI21:DNI27 DXE21:DXE27 EHA21:EHA27 EQW21:EQW27 FAS21:FAS27 FKO21:FKO27 FUK21:FUK27 GEG21:GEG27 GOC21:GOC27 GXY21:GXY27 HHU21:HHU27 HRQ21:HRQ27 IBM21:IBM27 ILI21:ILI27 IVE21:IVE27 JFA21:JFA27 JOW21:JOW27 JYS21:JYS27 KIO21:KIO27 KSK21:KSK27 LCG21:LCG27 LMC21:LMC27 LVY21:LVY27 MFU21:MFU27 MPQ21:MPQ27 MZM21:MZM27 NJI21:NJI27 NTE21:NTE27 ODA21:ODA27 OMW21:OMW27 OWS21:OWS27 PGO21:PGO27 PQK21:PQK27 QAG21:QAG27 QKC21:QKC27 QTY21:QTY27 RDU21:RDU27 RNQ21:RNQ27 RXM21:RXM27 SHI21:SHI27 SRE21:SRE27 TBA21:TBA27 TKW21:TKW27 TUS21:TUS27 UEO21:UEO27 UOK21:UOK27 UYG21:UYG27 VIC21:VIC27 VRY21:VRY27 WBU21:WBU27 WLQ21:WLQ27 WVM21:WVM27 E65557:E65563 JA65557:JA65563 SW65557:SW65563 ACS65557:ACS65563 AMO65557:AMO65563 AWK65557:AWK65563 BGG65557:BGG65563 BQC65557:BQC65563 BZY65557:BZY65563 CJU65557:CJU65563 CTQ65557:CTQ65563 DDM65557:DDM65563 DNI65557:DNI65563 DXE65557:DXE65563 EHA65557:EHA65563 EQW65557:EQW65563 FAS65557:FAS65563 FKO65557:FKO65563 FUK65557:FUK65563 GEG65557:GEG65563 GOC65557:GOC65563 GXY65557:GXY65563 HHU65557:HHU65563 HRQ65557:HRQ65563 IBM65557:IBM65563 ILI65557:ILI65563 IVE65557:IVE65563 JFA65557:JFA65563 JOW65557:JOW65563 JYS65557:JYS65563 KIO65557:KIO65563 KSK65557:KSK65563 LCG65557:LCG65563 LMC65557:LMC65563 LVY65557:LVY65563 MFU65557:MFU65563 MPQ65557:MPQ65563 MZM65557:MZM65563 NJI65557:NJI65563 NTE65557:NTE65563 ODA65557:ODA65563 OMW65557:OMW65563 OWS65557:OWS65563 PGO65557:PGO65563 PQK65557:PQK65563 QAG65557:QAG65563 QKC65557:QKC65563 QTY65557:QTY65563 RDU65557:RDU65563 RNQ65557:RNQ65563 RXM65557:RXM65563 SHI65557:SHI65563 SRE65557:SRE65563 TBA65557:TBA65563 TKW65557:TKW65563 TUS65557:TUS65563 UEO65557:UEO65563 UOK65557:UOK65563 UYG65557:UYG65563 VIC65557:VIC65563 VRY65557:VRY65563 WBU65557:WBU65563 WLQ65557:WLQ65563 WVM65557:WVM65563 E131093:E131099 JA131093:JA131099 SW131093:SW131099 ACS131093:ACS131099 AMO131093:AMO131099 AWK131093:AWK131099 BGG131093:BGG131099 BQC131093:BQC131099 BZY131093:BZY131099 CJU131093:CJU131099 CTQ131093:CTQ131099 DDM131093:DDM131099 DNI131093:DNI131099 DXE131093:DXE131099 EHA131093:EHA131099 EQW131093:EQW131099 FAS131093:FAS131099 FKO131093:FKO131099 FUK131093:FUK131099 GEG131093:GEG131099 GOC131093:GOC131099 GXY131093:GXY131099 HHU131093:HHU131099 HRQ131093:HRQ131099 IBM131093:IBM131099 ILI131093:ILI131099 IVE131093:IVE131099 JFA131093:JFA131099 JOW131093:JOW131099 JYS131093:JYS131099 KIO131093:KIO131099 KSK131093:KSK131099 LCG131093:LCG131099 LMC131093:LMC131099 LVY131093:LVY131099 MFU131093:MFU131099 MPQ131093:MPQ131099 MZM131093:MZM131099 NJI131093:NJI131099 NTE131093:NTE131099 ODA131093:ODA131099 OMW131093:OMW131099 OWS131093:OWS131099 PGO131093:PGO131099 PQK131093:PQK131099 QAG131093:QAG131099 QKC131093:QKC131099 QTY131093:QTY131099 RDU131093:RDU131099 RNQ131093:RNQ131099 RXM131093:RXM131099 SHI131093:SHI131099 SRE131093:SRE131099 TBA131093:TBA131099 TKW131093:TKW131099 TUS131093:TUS131099 UEO131093:UEO131099 UOK131093:UOK131099 UYG131093:UYG131099 VIC131093:VIC131099 VRY131093:VRY131099 WBU131093:WBU131099 WLQ131093:WLQ131099 WVM131093:WVM131099 E196629:E196635 JA196629:JA196635 SW196629:SW196635 ACS196629:ACS196635 AMO196629:AMO196635 AWK196629:AWK196635 BGG196629:BGG196635 BQC196629:BQC196635 BZY196629:BZY196635 CJU196629:CJU196635 CTQ196629:CTQ196635 DDM196629:DDM196635 DNI196629:DNI196635 DXE196629:DXE196635 EHA196629:EHA196635 EQW196629:EQW196635 FAS196629:FAS196635 FKO196629:FKO196635 FUK196629:FUK196635 GEG196629:GEG196635 GOC196629:GOC196635 GXY196629:GXY196635 HHU196629:HHU196635 HRQ196629:HRQ196635 IBM196629:IBM196635 ILI196629:ILI196635 IVE196629:IVE196635 JFA196629:JFA196635 JOW196629:JOW196635 JYS196629:JYS196635 KIO196629:KIO196635 KSK196629:KSK196635 LCG196629:LCG196635 LMC196629:LMC196635 LVY196629:LVY196635 MFU196629:MFU196635 MPQ196629:MPQ196635 MZM196629:MZM196635 NJI196629:NJI196635 NTE196629:NTE196635 ODA196629:ODA196635 OMW196629:OMW196635 OWS196629:OWS196635 PGO196629:PGO196635 PQK196629:PQK196635 QAG196629:QAG196635 QKC196629:QKC196635 QTY196629:QTY196635 RDU196629:RDU196635 RNQ196629:RNQ196635 RXM196629:RXM196635 SHI196629:SHI196635 SRE196629:SRE196635 TBA196629:TBA196635 TKW196629:TKW196635 TUS196629:TUS196635 UEO196629:UEO196635 UOK196629:UOK196635 UYG196629:UYG196635 VIC196629:VIC196635 VRY196629:VRY196635 WBU196629:WBU196635 WLQ196629:WLQ196635 WVM196629:WVM196635 E262165:E262171 JA262165:JA262171 SW262165:SW262171 ACS262165:ACS262171 AMO262165:AMO262171 AWK262165:AWK262171 BGG262165:BGG262171 BQC262165:BQC262171 BZY262165:BZY262171 CJU262165:CJU262171 CTQ262165:CTQ262171 DDM262165:DDM262171 DNI262165:DNI262171 DXE262165:DXE262171 EHA262165:EHA262171 EQW262165:EQW262171 FAS262165:FAS262171 FKO262165:FKO262171 FUK262165:FUK262171 GEG262165:GEG262171 GOC262165:GOC262171 GXY262165:GXY262171 HHU262165:HHU262171 HRQ262165:HRQ262171 IBM262165:IBM262171 ILI262165:ILI262171 IVE262165:IVE262171 JFA262165:JFA262171 JOW262165:JOW262171 JYS262165:JYS262171 KIO262165:KIO262171 KSK262165:KSK262171 LCG262165:LCG262171 LMC262165:LMC262171 LVY262165:LVY262171 MFU262165:MFU262171 MPQ262165:MPQ262171 MZM262165:MZM262171 NJI262165:NJI262171 NTE262165:NTE262171 ODA262165:ODA262171 OMW262165:OMW262171 OWS262165:OWS262171 PGO262165:PGO262171 PQK262165:PQK262171 QAG262165:QAG262171 QKC262165:QKC262171 QTY262165:QTY262171 RDU262165:RDU262171 RNQ262165:RNQ262171 RXM262165:RXM262171 SHI262165:SHI262171 SRE262165:SRE262171 TBA262165:TBA262171 TKW262165:TKW262171 TUS262165:TUS262171 UEO262165:UEO262171 UOK262165:UOK262171 UYG262165:UYG262171 VIC262165:VIC262171 VRY262165:VRY262171 WBU262165:WBU262171 WLQ262165:WLQ262171 WVM262165:WVM262171 E327701:E327707 JA327701:JA327707 SW327701:SW327707 ACS327701:ACS327707 AMO327701:AMO327707 AWK327701:AWK327707 BGG327701:BGG327707 BQC327701:BQC327707 BZY327701:BZY327707 CJU327701:CJU327707 CTQ327701:CTQ327707 DDM327701:DDM327707 DNI327701:DNI327707 DXE327701:DXE327707 EHA327701:EHA327707 EQW327701:EQW327707 FAS327701:FAS327707 FKO327701:FKO327707 FUK327701:FUK327707 GEG327701:GEG327707 GOC327701:GOC327707 GXY327701:GXY327707 HHU327701:HHU327707 HRQ327701:HRQ327707 IBM327701:IBM327707 ILI327701:ILI327707 IVE327701:IVE327707 JFA327701:JFA327707 JOW327701:JOW327707 JYS327701:JYS327707 KIO327701:KIO327707 KSK327701:KSK327707 LCG327701:LCG327707 LMC327701:LMC327707 LVY327701:LVY327707 MFU327701:MFU327707 MPQ327701:MPQ327707 MZM327701:MZM327707 NJI327701:NJI327707 NTE327701:NTE327707 ODA327701:ODA327707 OMW327701:OMW327707 OWS327701:OWS327707 PGO327701:PGO327707 PQK327701:PQK327707 QAG327701:QAG327707 QKC327701:QKC327707 QTY327701:QTY327707 RDU327701:RDU327707 RNQ327701:RNQ327707 RXM327701:RXM327707 SHI327701:SHI327707 SRE327701:SRE327707 TBA327701:TBA327707 TKW327701:TKW327707 TUS327701:TUS327707 UEO327701:UEO327707 UOK327701:UOK327707 UYG327701:UYG327707 VIC327701:VIC327707 VRY327701:VRY327707 WBU327701:WBU327707 WLQ327701:WLQ327707 WVM327701:WVM327707 E393237:E393243 JA393237:JA393243 SW393237:SW393243 ACS393237:ACS393243 AMO393237:AMO393243 AWK393237:AWK393243 BGG393237:BGG393243 BQC393237:BQC393243 BZY393237:BZY393243 CJU393237:CJU393243 CTQ393237:CTQ393243 DDM393237:DDM393243 DNI393237:DNI393243 DXE393237:DXE393243 EHA393237:EHA393243 EQW393237:EQW393243 FAS393237:FAS393243 FKO393237:FKO393243 FUK393237:FUK393243 GEG393237:GEG393243 GOC393237:GOC393243 GXY393237:GXY393243 HHU393237:HHU393243 HRQ393237:HRQ393243 IBM393237:IBM393243 ILI393237:ILI393243 IVE393237:IVE393243 JFA393237:JFA393243 JOW393237:JOW393243 JYS393237:JYS393243 KIO393237:KIO393243 KSK393237:KSK393243 LCG393237:LCG393243 LMC393237:LMC393243 LVY393237:LVY393243 MFU393237:MFU393243 MPQ393237:MPQ393243 MZM393237:MZM393243 NJI393237:NJI393243 NTE393237:NTE393243 ODA393237:ODA393243 OMW393237:OMW393243 OWS393237:OWS393243 PGO393237:PGO393243 PQK393237:PQK393243 QAG393237:QAG393243 QKC393237:QKC393243 QTY393237:QTY393243 RDU393237:RDU393243 RNQ393237:RNQ393243 RXM393237:RXM393243 SHI393237:SHI393243 SRE393237:SRE393243 TBA393237:TBA393243 TKW393237:TKW393243 TUS393237:TUS393243 UEO393237:UEO393243 UOK393237:UOK393243 UYG393237:UYG393243 VIC393237:VIC393243 VRY393237:VRY393243 WBU393237:WBU393243 WLQ393237:WLQ393243 WVM393237:WVM393243 E458773:E458779 JA458773:JA458779 SW458773:SW458779 ACS458773:ACS458779 AMO458773:AMO458779 AWK458773:AWK458779 BGG458773:BGG458779 BQC458773:BQC458779 BZY458773:BZY458779 CJU458773:CJU458779 CTQ458773:CTQ458779 DDM458773:DDM458779 DNI458773:DNI458779 DXE458773:DXE458779 EHA458773:EHA458779 EQW458773:EQW458779 FAS458773:FAS458779 FKO458773:FKO458779 FUK458773:FUK458779 GEG458773:GEG458779 GOC458773:GOC458779 GXY458773:GXY458779 HHU458773:HHU458779 HRQ458773:HRQ458779 IBM458773:IBM458779 ILI458773:ILI458779 IVE458773:IVE458779 JFA458773:JFA458779 JOW458773:JOW458779 JYS458773:JYS458779 KIO458773:KIO458779 KSK458773:KSK458779 LCG458773:LCG458779 LMC458773:LMC458779 LVY458773:LVY458779 MFU458773:MFU458779 MPQ458773:MPQ458779 MZM458773:MZM458779 NJI458773:NJI458779 NTE458773:NTE458779 ODA458773:ODA458779 OMW458773:OMW458779 OWS458773:OWS458779 PGO458773:PGO458779 PQK458773:PQK458779 QAG458773:QAG458779 QKC458773:QKC458779 QTY458773:QTY458779 RDU458773:RDU458779 RNQ458773:RNQ458779 RXM458773:RXM458779 SHI458773:SHI458779 SRE458773:SRE458779 TBA458773:TBA458779 TKW458773:TKW458779 TUS458773:TUS458779 UEO458773:UEO458779 UOK458773:UOK458779 UYG458773:UYG458779 VIC458773:VIC458779 VRY458773:VRY458779 WBU458773:WBU458779 WLQ458773:WLQ458779 WVM458773:WVM458779 E524309:E524315 JA524309:JA524315 SW524309:SW524315 ACS524309:ACS524315 AMO524309:AMO524315 AWK524309:AWK524315 BGG524309:BGG524315 BQC524309:BQC524315 BZY524309:BZY524315 CJU524309:CJU524315 CTQ524309:CTQ524315 DDM524309:DDM524315 DNI524309:DNI524315 DXE524309:DXE524315 EHA524309:EHA524315 EQW524309:EQW524315 FAS524309:FAS524315 FKO524309:FKO524315 FUK524309:FUK524315 GEG524309:GEG524315 GOC524309:GOC524315 GXY524309:GXY524315 HHU524309:HHU524315 HRQ524309:HRQ524315 IBM524309:IBM524315 ILI524309:ILI524315 IVE524309:IVE524315 JFA524309:JFA524315 JOW524309:JOW524315 JYS524309:JYS524315 KIO524309:KIO524315 KSK524309:KSK524315 LCG524309:LCG524315 LMC524309:LMC524315 LVY524309:LVY524315 MFU524309:MFU524315 MPQ524309:MPQ524315 MZM524309:MZM524315 NJI524309:NJI524315 NTE524309:NTE524315 ODA524309:ODA524315 OMW524309:OMW524315 OWS524309:OWS524315 PGO524309:PGO524315 PQK524309:PQK524315 QAG524309:QAG524315 QKC524309:QKC524315 QTY524309:QTY524315 RDU524309:RDU524315 RNQ524309:RNQ524315 RXM524309:RXM524315 SHI524309:SHI524315 SRE524309:SRE524315 TBA524309:TBA524315 TKW524309:TKW524315 TUS524309:TUS524315 UEO524309:UEO524315 UOK524309:UOK524315 UYG524309:UYG524315 VIC524309:VIC524315 VRY524309:VRY524315 WBU524309:WBU524315 WLQ524309:WLQ524315 WVM524309:WVM524315 E589845:E589851 JA589845:JA589851 SW589845:SW589851 ACS589845:ACS589851 AMO589845:AMO589851 AWK589845:AWK589851 BGG589845:BGG589851 BQC589845:BQC589851 BZY589845:BZY589851 CJU589845:CJU589851 CTQ589845:CTQ589851 DDM589845:DDM589851 DNI589845:DNI589851 DXE589845:DXE589851 EHA589845:EHA589851 EQW589845:EQW589851 FAS589845:FAS589851 FKO589845:FKO589851 FUK589845:FUK589851 GEG589845:GEG589851 GOC589845:GOC589851 GXY589845:GXY589851 HHU589845:HHU589851 HRQ589845:HRQ589851 IBM589845:IBM589851 ILI589845:ILI589851 IVE589845:IVE589851 JFA589845:JFA589851 JOW589845:JOW589851 JYS589845:JYS589851 KIO589845:KIO589851 KSK589845:KSK589851 LCG589845:LCG589851 LMC589845:LMC589851 LVY589845:LVY589851 MFU589845:MFU589851 MPQ589845:MPQ589851 MZM589845:MZM589851 NJI589845:NJI589851 NTE589845:NTE589851 ODA589845:ODA589851 OMW589845:OMW589851 OWS589845:OWS589851 PGO589845:PGO589851 PQK589845:PQK589851 QAG589845:QAG589851 QKC589845:QKC589851 QTY589845:QTY589851 RDU589845:RDU589851 RNQ589845:RNQ589851 RXM589845:RXM589851 SHI589845:SHI589851 SRE589845:SRE589851 TBA589845:TBA589851 TKW589845:TKW589851 TUS589845:TUS589851 UEO589845:UEO589851 UOK589845:UOK589851 UYG589845:UYG589851 VIC589845:VIC589851 VRY589845:VRY589851 WBU589845:WBU589851 WLQ589845:WLQ589851 WVM589845:WVM589851 E655381:E655387 JA655381:JA655387 SW655381:SW655387 ACS655381:ACS655387 AMO655381:AMO655387 AWK655381:AWK655387 BGG655381:BGG655387 BQC655381:BQC655387 BZY655381:BZY655387 CJU655381:CJU655387 CTQ655381:CTQ655387 DDM655381:DDM655387 DNI655381:DNI655387 DXE655381:DXE655387 EHA655381:EHA655387 EQW655381:EQW655387 FAS655381:FAS655387 FKO655381:FKO655387 FUK655381:FUK655387 GEG655381:GEG655387 GOC655381:GOC655387 GXY655381:GXY655387 HHU655381:HHU655387 HRQ655381:HRQ655387 IBM655381:IBM655387 ILI655381:ILI655387 IVE655381:IVE655387 JFA655381:JFA655387 JOW655381:JOW655387 JYS655381:JYS655387 KIO655381:KIO655387 KSK655381:KSK655387 LCG655381:LCG655387 LMC655381:LMC655387 LVY655381:LVY655387 MFU655381:MFU655387 MPQ655381:MPQ655387 MZM655381:MZM655387 NJI655381:NJI655387 NTE655381:NTE655387 ODA655381:ODA655387 OMW655381:OMW655387 OWS655381:OWS655387 PGO655381:PGO655387 PQK655381:PQK655387 QAG655381:QAG655387 QKC655381:QKC655387 QTY655381:QTY655387 RDU655381:RDU655387 RNQ655381:RNQ655387 RXM655381:RXM655387 SHI655381:SHI655387 SRE655381:SRE655387 TBA655381:TBA655387 TKW655381:TKW655387 TUS655381:TUS655387 UEO655381:UEO655387 UOK655381:UOK655387 UYG655381:UYG655387 VIC655381:VIC655387 VRY655381:VRY655387 WBU655381:WBU655387 WLQ655381:WLQ655387 WVM655381:WVM655387 E720917:E720923 JA720917:JA720923 SW720917:SW720923 ACS720917:ACS720923 AMO720917:AMO720923 AWK720917:AWK720923 BGG720917:BGG720923 BQC720917:BQC720923 BZY720917:BZY720923 CJU720917:CJU720923 CTQ720917:CTQ720923 DDM720917:DDM720923 DNI720917:DNI720923 DXE720917:DXE720923 EHA720917:EHA720923 EQW720917:EQW720923 FAS720917:FAS720923 FKO720917:FKO720923 FUK720917:FUK720923 GEG720917:GEG720923 GOC720917:GOC720923 GXY720917:GXY720923 HHU720917:HHU720923 HRQ720917:HRQ720923 IBM720917:IBM720923 ILI720917:ILI720923 IVE720917:IVE720923 JFA720917:JFA720923 JOW720917:JOW720923 JYS720917:JYS720923 KIO720917:KIO720923 KSK720917:KSK720923 LCG720917:LCG720923 LMC720917:LMC720923 LVY720917:LVY720923 MFU720917:MFU720923 MPQ720917:MPQ720923 MZM720917:MZM720923 NJI720917:NJI720923 NTE720917:NTE720923 ODA720917:ODA720923 OMW720917:OMW720923 OWS720917:OWS720923 PGO720917:PGO720923 PQK720917:PQK720923 QAG720917:QAG720923 QKC720917:QKC720923 QTY720917:QTY720923 RDU720917:RDU720923 RNQ720917:RNQ720923 RXM720917:RXM720923 SHI720917:SHI720923 SRE720917:SRE720923 TBA720917:TBA720923 TKW720917:TKW720923 TUS720917:TUS720923 UEO720917:UEO720923 UOK720917:UOK720923 UYG720917:UYG720923 VIC720917:VIC720923 VRY720917:VRY720923 WBU720917:WBU720923 WLQ720917:WLQ720923 WVM720917:WVM720923 E786453:E786459 JA786453:JA786459 SW786453:SW786459 ACS786453:ACS786459 AMO786453:AMO786459 AWK786453:AWK786459 BGG786453:BGG786459 BQC786453:BQC786459 BZY786453:BZY786459 CJU786453:CJU786459 CTQ786453:CTQ786459 DDM786453:DDM786459 DNI786453:DNI786459 DXE786453:DXE786459 EHA786453:EHA786459 EQW786453:EQW786459 FAS786453:FAS786459 FKO786453:FKO786459 FUK786453:FUK786459 GEG786453:GEG786459 GOC786453:GOC786459 GXY786453:GXY786459 HHU786453:HHU786459 HRQ786453:HRQ786459 IBM786453:IBM786459 ILI786453:ILI786459 IVE786453:IVE786459 JFA786453:JFA786459 JOW786453:JOW786459 JYS786453:JYS786459 KIO786453:KIO786459 KSK786453:KSK786459 LCG786453:LCG786459 LMC786453:LMC786459 LVY786453:LVY786459 MFU786453:MFU786459 MPQ786453:MPQ786459 MZM786453:MZM786459 NJI786453:NJI786459 NTE786453:NTE786459 ODA786453:ODA786459 OMW786453:OMW786459 OWS786453:OWS786459 PGO786453:PGO786459 PQK786453:PQK786459 QAG786453:QAG786459 QKC786453:QKC786459 QTY786453:QTY786459 RDU786453:RDU786459 RNQ786453:RNQ786459 RXM786453:RXM786459 SHI786453:SHI786459 SRE786453:SRE786459 TBA786453:TBA786459 TKW786453:TKW786459 TUS786453:TUS786459 UEO786453:UEO786459 UOK786453:UOK786459 UYG786453:UYG786459 VIC786453:VIC786459 VRY786453:VRY786459 WBU786453:WBU786459 WLQ786453:WLQ786459 WVM786453:WVM786459 E851989:E851995 JA851989:JA851995 SW851989:SW851995 ACS851989:ACS851995 AMO851989:AMO851995 AWK851989:AWK851995 BGG851989:BGG851995 BQC851989:BQC851995 BZY851989:BZY851995 CJU851989:CJU851995 CTQ851989:CTQ851995 DDM851989:DDM851995 DNI851989:DNI851995 DXE851989:DXE851995 EHA851989:EHA851995 EQW851989:EQW851995 FAS851989:FAS851995 FKO851989:FKO851995 FUK851989:FUK851995 GEG851989:GEG851995 GOC851989:GOC851995 GXY851989:GXY851995 HHU851989:HHU851995 HRQ851989:HRQ851995 IBM851989:IBM851995 ILI851989:ILI851995 IVE851989:IVE851995 JFA851989:JFA851995 JOW851989:JOW851995 JYS851989:JYS851995 KIO851989:KIO851995 KSK851989:KSK851995 LCG851989:LCG851995 LMC851989:LMC851995 LVY851989:LVY851995 MFU851989:MFU851995 MPQ851989:MPQ851995 MZM851989:MZM851995 NJI851989:NJI851995 NTE851989:NTE851995 ODA851989:ODA851995 OMW851989:OMW851995 OWS851989:OWS851995 PGO851989:PGO851995 PQK851989:PQK851995 QAG851989:QAG851995 QKC851989:QKC851995 QTY851989:QTY851995 RDU851989:RDU851995 RNQ851989:RNQ851995 RXM851989:RXM851995 SHI851989:SHI851995 SRE851989:SRE851995 TBA851989:TBA851995 TKW851989:TKW851995 TUS851989:TUS851995 UEO851989:UEO851995 UOK851989:UOK851995 UYG851989:UYG851995 VIC851989:VIC851995 VRY851989:VRY851995 WBU851989:WBU851995 WLQ851989:WLQ851995 WVM851989:WVM851995 E917525:E917531 JA917525:JA917531 SW917525:SW917531 ACS917525:ACS917531 AMO917525:AMO917531 AWK917525:AWK917531 BGG917525:BGG917531 BQC917525:BQC917531 BZY917525:BZY917531 CJU917525:CJU917531 CTQ917525:CTQ917531 DDM917525:DDM917531 DNI917525:DNI917531 DXE917525:DXE917531 EHA917525:EHA917531 EQW917525:EQW917531 FAS917525:FAS917531 FKO917525:FKO917531 FUK917525:FUK917531 GEG917525:GEG917531 GOC917525:GOC917531 GXY917525:GXY917531 HHU917525:HHU917531 HRQ917525:HRQ917531 IBM917525:IBM917531 ILI917525:ILI917531 IVE917525:IVE917531 JFA917525:JFA917531 JOW917525:JOW917531 JYS917525:JYS917531 KIO917525:KIO917531 KSK917525:KSK917531 LCG917525:LCG917531 LMC917525:LMC917531 LVY917525:LVY917531 MFU917525:MFU917531 MPQ917525:MPQ917531 MZM917525:MZM917531 NJI917525:NJI917531 NTE917525:NTE917531 ODA917525:ODA917531 OMW917525:OMW917531 OWS917525:OWS917531 PGO917525:PGO917531 PQK917525:PQK917531 QAG917525:QAG917531 QKC917525:QKC917531 QTY917525:QTY917531 RDU917525:RDU917531 RNQ917525:RNQ917531 RXM917525:RXM917531 SHI917525:SHI917531 SRE917525:SRE917531 TBA917525:TBA917531 TKW917525:TKW917531 TUS917525:TUS917531 UEO917525:UEO917531 UOK917525:UOK917531 UYG917525:UYG917531 VIC917525:VIC917531 VRY917525:VRY917531 WBU917525:WBU917531 WLQ917525:WLQ917531 WVM917525:WVM917531 E983061:E983067 JA983061:JA983067 SW983061:SW983067 ACS983061:ACS983067 AMO983061:AMO983067 AWK983061:AWK983067 BGG983061:BGG983067 BQC983061:BQC983067 BZY983061:BZY983067 CJU983061:CJU983067 CTQ983061:CTQ983067 DDM983061:DDM983067 DNI983061:DNI983067 DXE983061:DXE983067 EHA983061:EHA983067 EQW983061:EQW983067 FAS983061:FAS983067 FKO983061:FKO983067 FUK983061:FUK983067 GEG983061:GEG983067 GOC983061:GOC983067 GXY983061:GXY983067 HHU983061:HHU983067 HRQ983061:HRQ983067 IBM983061:IBM983067 ILI983061:ILI983067 IVE983061:IVE983067 JFA983061:JFA983067 JOW983061:JOW983067 JYS983061:JYS983067 KIO983061:KIO983067 KSK983061:KSK983067 LCG983061:LCG983067 LMC983061:LMC983067 LVY983061:LVY983067 MFU983061:MFU983067 MPQ983061:MPQ983067 MZM983061:MZM983067 NJI983061:NJI983067 NTE983061:NTE983067 ODA983061:ODA983067 OMW983061:OMW983067 OWS983061:OWS983067 PGO983061:PGO983067 PQK983061:PQK983067 QAG983061:QAG983067 QKC983061:QKC983067 QTY983061:QTY983067 RDU983061:RDU983067 RNQ983061:RNQ983067 RXM983061:RXM983067 SHI983061:SHI983067 SRE983061:SRE983067 TBA983061:TBA983067 TKW983061:TKW983067 TUS983061:TUS983067 UEO983061:UEO983067 UOK983061:UOK983067 UYG983061:UYG983067 VIC983061:VIC983067 VRY983061:VRY983067 WBU983061:WBU983067 WLQ983061:WLQ983067 WVM983061:WVM983067 E29:E35 JA29:JA35 SW29:SW35 ACS29:ACS35 AMO29:AMO35 AWK29:AWK35 BGG29:BGG35 BQC29:BQC35 BZY29:BZY35 CJU29:CJU35 CTQ29:CTQ35 DDM29:DDM35 DNI29:DNI35 DXE29:DXE35 EHA29:EHA35 EQW29:EQW35 FAS29:FAS35 FKO29:FKO35 FUK29:FUK35 GEG29:GEG35 GOC29:GOC35 GXY29:GXY35 HHU29:HHU35 HRQ29:HRQ35 IBM29:IBM35 ILI29:ILI35 IVE29:IVE35 JFA29:JFA35 JOW29:JOW35 JYS29:JYS35 KIO29:KIO35 KSK29:KSK35 LCG29:LCG35 LMC29:LMC35 LVY29:LVY35 MFU29:MFU35 MPQ29:MPQ35 MZM29:MZM35 NJI29:NJI35 NTE29:NTE35 ODA29:ODA35 OMW29:OMW35 OWS29:OWS35 PGO29:PGO35 PQK29:PQK35 QAG29:QAG35 QKC29:QKC35 QTY29:QTY35 RDU29:RDU35 RNQ29:RNQ35 RXM29:RXM35 SHI29:SHI35 SRE29:SRE35 TBA29:TBA35 TKW29:TKW35 TUS29:TUS35 UEO29:UEO35 UOK29:UOK35 UYG29:UYG35 VIC29:VIC35 VRY29:VRY35 WBU29:WBU35 WLQ29:WLQ35 WVM29:WVM35 E65565:E65571 JA65565:JA65571 SW65565:SW65571 ACS65565:ACS65571 AMO65565:AMO65571 AWK65565:AWK65571 BGG65565:BGG65571 BQC65565:BQC65571 BZY65565:BZY65571 CJU65565:CJU65571 CTQ65565:CTQ65571 DDM65565:DDM65571 DNI65565:DNI65571 DXE65565:DXE65571 EHA65565:EHA65571 EQW65565:EQW65571 FAS65565:FAS65571 FKO65565:FKO65571 FUK65565:FUK65571 GEG65565:GEG65571 GOC65565:GOC65571 GXY65565:GXY65571 HHU65565:HHU65571 HRQ65565:HRQ65571 IBM65565:IBM65571 ILI65565:ILI65571 IVE65565:IVE65571 JFA65565:JFA65571 JOW65565:JOW65571 JYS65565:JYS65571 KIO65565:KIO65571 KSK65565:KSK65571 LCG65565:LCG65571 LMC65565:LMC65571 LVY65565:LVY65571 MFU65565:MFU65571 MPQ65565:MPQ65571 MZM65565:MZM65571 NJI65565:NJI65571 NTE65565:NTE65571 ODA65565:ODA65571 OMW65565:OMW65571 OWS65565:OWS65571 PGO65565:PGO65571 PQK65565:PQK65571 QAG65565:QAG65571 QKC65565:QKC65571 QTY65565:QTY65571 RDU65565:RDU65571 RNQ65565:RNQ65571 RXM65565:RXM65571 SHI65565:SHI65571 SRE65565:SRE65571 TBA65565:TBA65571 TKW65565:TKW65571 TUS65565:TUS65571 UEO65565:UEO65571 UOK65565:UOK65571 UYG65565:UYG65571 VIC65565:VIC65571 VRY65565:VRY65571 WBU65565:WBU65571 WLQ65565:WLQ65571 WVM65565:WVM65571 E131101:E131107 JA131101:JA131107 SW131101:SW131107 ACS131101:ACS131107 AMO131101:AMO131107 AWK131101:AWK131107 BGG131101:BGG131107 BQC131101:BQC131107 BZY131101:BZY131107 CJU131101:CJU131107 CTQ131101:CTQ131107 DDM131101:DDM131107 DNI131101:DNI131107 DXE131101:DXE131107 EHA131101:EHA131107 EQW131101:EQW131107 FAS131101:FAS131107 FKO131101:FKO131107 FUK131101:FUK131107 GEG131101:GEG131107 GOC131101:GOC131107 GXY131101:GXY131107 HHU131101:HHU131107 HRQ131101:HRQ131107 IBM131101:IBM131107 ILI131101:ILI131107 IVE131101:IVE131107 JFA131101:JFA131107 JOW131101:JOW131107 JYS131101:JYS131107 KIO131101:KIO131107 KSK131101:KSK131107 LCG131101:LCG131107 LMC131101:LMC131107 LVY131101:LVY131107 MFU131101:MFU131107 MPQ131101:MPQ131107 MZM131101:MZM131107 NJI131101:NJI131107 NTE131101:NTE131107 ODA131101:ODA131107 OMW131101:OMW131107 OWS131101:OWS131107 PGO131101:PGO131107 PQK131101:PQK131107 QAG131101:QAG131107 QKC131101:QKC131107 QTY131101:QTY131107 RDU131101:RDU131107 RNQ131101:RNQ131107 RXM131101:RXM131107 SHI131101:SHI131107 SRE131101:SRE131107 TBA131101:TBA131107 TKW131101:TKW131107 TUS131101:TUS131107 UEO131101:UEO131107 UOK131101:UOK131107 UYG131101:UYG131107 VIC131101:VIC131107 VRY131101:VRY131107 WBU131101:WBU131107 WLQ131101:WLQ131107 WVM131101:WVM131107 E196637:E196643 JA196637:JA196643 SW196637:SW196643 ACS196637:ACS196643 AMO196637:AMO196643 AWK196637:AWK196643 BGG196637:BGG196643 BQC196637:BQC196643 BZY196637:BZY196643 CJU196637:CJU196643 CTQ196637:CTQ196643 DDM196637:DDM196643 DNI196637:DNI196643 DXE196637:DXE196643 EHA196637:EHA196643 EQW196637:EQW196643 FAS196637:FAS196643 FKO196637:FKO196643 FUK196637:FUK196643 GEG196637:GEG196643 GOC196637:GOC196643 GXY196637:GXY196643 HHU196637:HHU196643 HRQ196637:HRQ196643 IBM196637:IBM196643 ILI196637:ILI196643 IVE196637:IVE196643 JFA196637:JFA196643 JOW196637:JOW196643 JYS196637:JYS196643 KIO196637:KIO196643 KSK196637:KSK196643 LCG196637:LCG196643 LMC196637:LMC196643 LVY196637:LVY196643 MFU196637:MFU196643 MPQ196637:MPQ196643 MZM196637:MZM196643 NJI196637:NJI196643 NTE196637:NTE196643 ODA196637:ODA196643 OMW196637:OMW196643 OWS196637:OWS196643 PGO196637:PGO196643 PQK196637:PQK196643 QAG196637:QAG196643 QKC196637:QKC196643 QTY196637:QTY196643 RDU196637:RDU196643 RNQ196637:RNQ196643 RXM196637:RXM196643 SHI196637:SHI196643 SRE196637:SRE196643 TBA196637:TBA196643 TKW196637:TKW196643 TUS196637:TUS196643 UEO196637:UEO196643 UOK196637:UOK196643 UYG196637:UYG196643 VIC196637:VIC196643 VRY196637:VRY196643 WBU196637:WBU196643 WLQ196637:WLQ196643 WVM196637:WVM196643 E262173:E262179 JA262173:JA262179 SW262173:SW262179 ACS262173:ACS262179 AMO262173:AMO262179 AWK262173:AWK262179 BGG262173:BGG262179 BQC262173:BQC262179 BZY262173:BZY262179 CJU262173:CJU262179 CTQ262173:CTQ262179 DDM262173:DDM262179 DNI262173:DNI262179 DXE262173:DXE262179 EHA262173:EHA262179 EQW262173:EQW262179 FAS262173:FAS262179 FKO262173:FKO262179 FUK262173:FUK262179 GEG262173:GEG262179 GOC262173:GOC262179 GXY262173:GXY262179 HHU262173:HHU262179 HRQ262173:HRQ262179 IBM262173:IBM262179 ILI262173:ILI262179 IVE262173:IVE262179 JFA262173:JFA262179 JOW262173:JOW262179 JYS262173:JYS262179 KIO262173:KIO262179 KSK262173:KSK262179 LCG262173:LCG262179 LMC262173:LMC262179 LVY262173:LVY262179 MFU262173:MFU262179 MPQ262173:MPQ262179 MZM262173:MZM262179 NJI262173:NJI262179 NTE262173:NTE262179 ODA262173:ODA262179 OMW262173:OMW262179 OWS262173:OWS262179 PGO262173:PGO262179 PQK262173:PQK262179 QAG262173:QAG262179 QKC262173:QKC262179 QTY262173:QTY262179 RDU262173:RDU262179 RNQ262173:RNQ262179 RXM262173:RXM262179 SHI262173:SHI262179 SRE262173:SRE262179 TBA262173:TBA262179 TKW262173:TKW262179 TUS262173:TUS262179 UEO262173:UEO262179 UOK262173:UOK262179 UYG262173:UYG262179 VIC262173:VIC262179 VRY262173:VRY262179 WBU262173:WBU262179 WLQ262173:WLQ262179 WVM262173:WVM262179 E327709:E327715 JA327709:JA327715 SW327709:SW327715 ACS327709:ACS327715 AMO327709:AMO327715 AWK327709:AWK327715 BGG327709:BGG327715 BQC327709:BQC327715 BZY327709:BZY327715 CJU327709:CJU327715 CTQ327709:CTQ327715 DDM327709:DDM327715 DNI327709:DNI327715 DXE327709:DXE327715 EHA327709:EHA327715 EQW327709:EQW327715 FAS327709:FAS327715 FKO327709:FKO327715 FUK327709:FUK327715 GEG327709:GEG327715 GOC327709:GOC327715 GXY327709:GXY327715 HHU327709:HHU327715 HRQ327709:HRQ327715 IBM327709:IBM327715 ILI327709:ILI327715 IVE327709:IVE327715 JFA327709:JFA327715 JOW327709:JOW327715 JYS327709:JYS327715 KIO327709:KIO327715 KSK327709:KSK327715 LCG327709:LCG327715 LMC327709:LMC327715 LVY327709:LVY327715 MFU327709:MFU327715 MPQ327709:MPQ327715 MZM327709:MZM327715 NJI327709:NJI327715 NTE327709:NTE327715 ODA327709:ODA327715 OMW327709:OMW327715 OWS327709:OWS327715 PGO327709:PGO327715 PQK327709:PQK327715 QAG327709:QAG327715 QKC327709:QKC327715 QTY327709:QTY327715 RDU327709:RDU327715 RNQ327709:RNQ327715 RXM327709:RXM327715 SHI327709:SHI327715 SRE327709:SRE327715 TBA327709:TBA327715 TKW327709:TKW327715 TUS327709:TUS327715 UEO327709:UEO327715 UOK327709:UOK327715 UYG327709:UYG327715 VIC327709:VIC327715 VRY327709:VRY327715 WBU327709:WBU327715 WLQ327709:WLQ327715 WVM327709:WVM327715 E393245:E393251 JA393245:JA393251 SW393245:SW393251 ACS393245:ACS393251 AMO393245:AMO393251 AWK393245:AWK393251 BGG393245:BGG393251 BQC393245:BQC393251 BZY393245:BZY393251 CJU393245:CJU393251 CTQ393245:CTQ393251 DDM393245:DDM393251 DNI393245:DNI393251 DXE393245:DXE393251 EHA393245:EHA393251 EQW393245:EQW393251 FAS393245:FAS393251 FKO393245:FKO393251 FUK393245:FUK393251 GEG393245:GEG393251 GOC393245:GOC393251 GXY393245:GXY393251 HHU393245:HHU393251 HRQ393245:HRQ393251 IBM393245:IBM393251 ILI393245:ILI393251 IVE393245:IVE393251 JFA393245:JFA393251 JOW393245:JOW393251 JYS393245:JYS393251 KIO393245:KIO393251 KSK393245:KSK393251 LCG393245:LCG393251 LMC393245:LMC393251 LVY393245:LVY393251 MFU393245:MFU393251 MPQ393245:MPQ393251 MZM393245:MZM393251 NJI393245:NJI393251 NTE393245:NTE393251 ODA393245:ODA393251 OMW393245:OMW393251 OWS393245:OWS393251 PGO393245:PGO393251 PQK393245:PQK393251 QAG393245:QAG393251 QKC393245:QKC393251 QTY393245:QTY393251 RDU393245:RDU393251 RNQ393245:RNQ393251 RXM393245:RXM393251 SHI393245:SHI393251 SRE393245:SRE393251 TBA393245:TBA393251 TKW393245:TKW393251 TUS393245:TUS393251 UEO393245:UEO393251 UOK393245:UOK393251 UYG393245:UYG393251 VIC393245:VIC393251 VRY393245:VRY393251 WBU393245:WBU393251 WLQ393245:WLQ393251 WVM393245:WVM393251 E458781:E458787 JA458781:JA458787 SW458781:SW458787 ACS458781:ACS458787 AMO458781:AMO458787 AWK458781:AWK458787 BGG458781:BGG458787 BQC458781:BQC458787 BZY458781:BZY458787 CJU458781:CJU458787 CTQ458781:CTQ458787 DDM458781:DDM458787 DNI458781:DNI458787 DXE458781:DXE458787 EHA458781:EHA458787 EQW458781:EQW458787 FAS458781:FAS458787 FKO458781:FKO458787 FUK458781:FUK458787 GEG458781:GEG458787 GOC458781:GOC458787 GXY458781:GXY458787 HHU458781:HHU458787 HRQ458781:HRQ458787 IBM458781:IBM458787 ILI458781:ILI458787 IVE458781:IVE458787 JFA458781:JFA458787 JOW458781:JOW458787 JYS458781:JYS458787 KIO458781:KIO458787 KSK458781:KSK458787 LCG458781:LCG458787 LMC458781:LMC458787 LVY458781:LVY458787 MFU458781:MFU458787 MPQ458781:MPQ458787 MZM458781:MZM458787 NJI458781:NJI458787 NTE458781:NTE458787 ODA458781:ODA458787 OMW458781:OMW458787 OWS458781:OWS458787 PGO458781:PGO458787 PQK458781:PQK458787 QAG458781:QAG458787 QKC458781:QKC458787 QTY458781:QTY458787 RDU458781:RDU458787 RNQ458781:RNQ458787 RXM458781:RXM458787 SHI458781:SHI458787 SRE458781:SRE458787 TBA458781:TBA458787 TKW458781:TKW458787 TUS458781:TUS458787 UEO458781:UEO458787 UOK458781:UOK458787 UYG458781:UYG458787 VIC458781:VIC458787 VRY458781:VRY458787 WBU458781:WBU458787 WLQ458781:WLQ458787 WVM458781:WVM458787 E524317:E524323 JA524317:JA524323 SW524317:SW524323 ACS524317:ACS524323 AMO524317:AMO524323 AWK524317:AWK524323 BGG524317:BGG524323 BQC524317:BQC524323 BZY524317:BZY524323 CJU524317:CJU524323 CTQ524317:CTQ524323 DDM524317:DDM524323 DNI524317:DNI524323 DXE524317:DXE524323 EHA524317:EHA524323 EQW524317:EQW524323 FAS524317:FAS524323 FKO524317:FKO524323 FUK524317:FUK524323 GEG524317:GEG524323 GOC524317:GOC524323 GXY524317:GXY524323 HHU524317:HHU524323 HRQ524317:HRQ524323 IBM524317:IBM524323 ILI524317:ILI524323 IVE524317:IVE524323 JFA524317:JFA524323 JOW524317:JOW524323 JYS524317:JYS524323 KIO524317:KIO524323 KSK524317:KSK524323 LCG524317:LCG524323 LMC524317:LMC524323 LVY524317:LVY524323 MFU524317:MFU524323 MPQ524317:MPQ524323 MZM524317:MZM524323 NJI524317:NJI524323 NTE524317:NTE524323 ODA524317:ODA524323 OMW524317:OMW524323 OWS524317:OWS524323 PGO524317:PGO524323 PQK524317:PQK524323 QAG524317:QAG524323 QKC524317:QKC524323 QTY524317:QTY524323 RDU524317:RDU524323 RNQ524317:RNQ524323 RXM524317:RXM524323 SHI524317:SHI524323 SRE524317:SRE524323 TBA524317:TBA524323 TKW524317:TKW524323 TUS524317:TUS524323 UEO524317:UEO524323 UOK524317:UOK524323 UYG524317:UYG524323 VIC524317:VIC524323 VRY524317:VRY524323 WBU524317:WBU524323 WLQ524317:WLQ524323 WVM524317:WVM524323 E589853:E589859 JA589853:JA589859 SW589853:SW589859 ACS589853:ACS589859 AMO589853:AMO589859 AWK589853:AWK589859 BGG589853:BGG589859 BQC589853:BQC589859 BZY589853:BZY589859 CJU589853:CJU589859 CTQ589853:CTQ589859 DDM589853:DDM589859 DNI589853:DNI589859 DXE589853:DXE589859 EHA589853:EHA589859 EQW589853:EQW589859 FAS589853:FAS589859 FKO589853:FKO589859 FUK589853:FUK589859 GEG589853:GEG589859 GOC589853:GOC589859 GXY589853:GXY589859 HHU589853:HHU589859 HRQ589853:HRQ589859 IBM589853:IBM589859 ILI589853:ILI589859 IVE589853:IVE589859 JFA589853:JFA589859 JOW589853:JOW589859 JYS589853:JYS589859 KIO589853:KIO589859 KSK589853:KSK589859 LCG589853:LCG589859 LMC589853:LMC589859 LVY589853:LVY589859 MFU589853:MFU589859 MPQ589853:MPQ589859 MZM589853:MZM589859 NJI589853:NJI589859 NTE589853:NTE589859 ODA589853:ODA589859 OMW589853:OMW589859 OWS589853:OWS589859 PGO589853:PGO589859 PQK589853:PQK589859 QAG589853:QAG589859 QKC589853:QKC589859 QTY589853:QTY589859 RDU589853:RDU589859 RNQ589853:RNQ589859 RXM589853:RXM589859 SHI589853:SHI589859 SRE589853:SRE589859 TBA589853:TBA589859 TKW589853:TKW589859 TUS589853:TUS589859 UEO589853:UEO589859 UOK589853:UOK589859 UYG589853:UYG589859 VIC589853:VIC589859 VRY589853:VRY589859 WBU589853:WBU589859 WLQ589853:WLQ589859 WVM589853:WVM589859 E655389:E655395 JA655389:JA655395 SW655389:SW655395 ACS655389:ACS655395 AMO655389:AMO655395 AWK655389:AWK655395 BGG655389:BGG655395 BQC655389:BQC655395 BZY655389:BZY655395 CJU655389:CJU655395 CTQ655389:CTQ655395 DDM655389:DDM655395 DNI655389:DNI655395 DXE655389:DXE655395 EHA655389:EHA655395 EQW655389:EQW655395 FAS655389:FAS655395 FKO655389:FKO655395 FUK655389:FUK655395 GEG655389:GEG655395 GOC655389:GOC655395 GXY655389:GXY655395 HHU655389:HHU655395 HRQ655389:HRQ655395 IBM655389:IBM655395 ILI655389:ILI655395 IVE655389:IVE655395 JFA655389:JFA655395 JOW655389:JOW655395 JYS655389:JYS655395 KIO655389:KIO655395 KSK655389:KSK655395 LCG655389:LCG655395 LMC655389:LMC655395 LVY655389:LVY655395 MFU655389:MFU655395 MPQ655389:MPQ655395 MZM655389:MZM655395 NJI655389:NJI655395 NTE655389:NTE655395 ODA655389:ODA655395 OMW655389:OMW655395 OWS655389:OWS655395 PGO655389:PGO655395 PQK655389:PQK655395 QAG655389:QAG655395 QKC655389:QKC655395 QTY655389:QTY655395 RDU655389:RDU655395 RNQ655389:RNQ655395 RXM655389:RXM655395 SHI655389:SHI655395 SRE655389:SRE655395 TBA655389:TBA655395 TKW655389:TKW655395 TUS655389:TUS655395 UEO655389:UEO655395 UOK655389:UOK655395 UYG655389:UYG655395 VIC655389:VIC655395 VRY655389:VRY655395 WBU655389:WBU655395 WLQ655389:WLQ655395 WVM655389:WVM655395 E720925:E720931 JA720925:JA720931 SW720925:SW720931 ACS720925:ACS720931 AMO720925:AMO720931 AWK720925:AWK720931 BGG720925:BGG720931 BQC720925:BQC720931 BZY720925:BZY720931 CJU720925:CJU720931 CTQ720925:CTQ720931 DDM720925:DDM720931 DNI720925:DNI720931 DXE720925:DXE720931 EHA720925:EHA720931 EQW720925:EQW720931 FAS720925:FAS720931 FKO720925:FKO720931 FUK720925:FUK720931 GEG720925:GEG720931 GOC720925:GOC720931 GXY720925:GXY720931 HHU720925:HHU720931 HRQ720925:HRQ720931 IBM720925:IBM720931 ILI720925:ILI720931 IVE720925:IVE720931 JFA720925:JFA720931 JOW720925:JOW720931 JYS720925:JYS720931 KIO720925:KIO720931 KSK720925:KSK720931 LCG720925:LCG720931 LMC720925:LMC720931 LVY720925:LVY720931 MFU720925:MFU720931 MPQ720925:MPQ720931 MZM720925:MZM720931 NJI720925:NJI720931 NTE720925:NTE720931 ODA720925:ODA720931 OMW720925:OMW720931 OWS720925:OWS720931 PGO720925:PGO720931 PQK720925:PQK720931 QAG720925:QAG720931 QKC720925:QKC720931 QTY720925:QTY720931 RDU720925:RDU720931 RNQ720925:RNQ720931 RXM720925:RXM720931 SHI720925:SHI720931 SRE720925:SRE720931 TBA720925:TBA720931 TKW720925:TKW720931 TUS720925:TUS720931 UEO720925:UEO720931 UOK720925:UOK720931 UYG720925:UYG720931 VIC720925:VIC720931 VRY720925:VRY720931 WBU720925:WBU720931 WLQ720925:WLQ720931 WVM720925:WVM720931 E786461:E786467 JA786461:JA786467 SW786461:SW786467 ACS786461:ACS786467 AMO786461:AMO786467 AWK786461:AWK786467 BGG786461:BGG786467 BQC786461:BQC786467 BZY786461:BZY786467 CJU786461:CJU786467 CTQ786461:CTQ786467 DDM786461:DDM786467 DNI786461:DNI786467 DXE786461:DXE786467 EHA786461:EHA786467 EQW786461:EQW786467 FAS786461:FAS786467 FKO786461:FKO786467 FUK786461:FUK786467 GEG786461:GEG786467 GOC786461:GOC786467 GXY786461:GXY786467 HHU786461:HHU786467 HRQ786461:HRQ786467 IBM786461:IBM786467 ILI786461:ILI786467 IVE786461:IVE786467 JFA786461:JFA786467 JOW786461:JOW786467 JYS786461:JYS786467 KIO786461:KIO786467 KSK786461:KSK786467 LCG786461:LCG786467 LMC786461:LMC786467 LVY786461:LVY786467 MFU786461:MFU786467 MPQ786461:MPQ786467 MZM786461:MZM786467 NJI786461:NJI786467 NTE786461:NTE786467 ODA786461:ODA786467 OMW786461:OMW786467 OWS786461:OWS786467 PGO786461:PGO786467 PQK786461:PQK786467 QAG786461:QAG786467 QKC786461:QKC786467 QTY786461:QTY786467 RDU786461:RDU786467 RNQ786461:RNQ786467 RXM786461:RXM786467 SHI786461:SHI786467 SRE786461:SRE786467 TBA786461:TBA786467 TKW786461:TKW786467 TUS786461:TUS786467 UEO786461:UEO786467 UOK786461:UOK786467 UYG786461:UYG786467 VIC786461:VIC786467 VRY786461:VRY786467 WBU786461:WBU786467 WLQ786461:WLQ786467 WVM786461:WVM786467 E851997:E852003 JA851997:JA852003 SW851997:SW852003 ACS851997:ACS852003 AMO851997:AMO852003 AWK851997:AWK852003 BGG851997:BGG852003 BQC851997:BQC852003 BZY851997:BZY852003 CJU851997:CJU852003 CTQ851997:CTQ852003 DDM851997:DDM852003 DNI851997:DNI852003 DXE851997:DXE852003 EHA851997:EHA852003 EQW851997:EQW852003 FAS851997:FAS852003 FKO851997:FKO852003 FUK851997:FUK852003 GEG851997:GEG852003 GOC851997:GOC852003 GXY851997:GXY852003 HHU851997:HHU852003 HRQ851997:HRQ852003 IBM851997:IBM852003 ILI851997:ILI852003 IVE851997:IVE852003 JFA851997:JFA852003 JOW851997:JOW852003 JYS851997:JYS852003 KIO851997:KIO852003 KSK851997:KSK852003 LCG851997:LCG852003 LMC851997:LMC852003 LVY851997:LVY852003 MFU851997:MFU852003 MPQ851997:MPQ852003 MZM851997:MZM852003 NJI851997:NJI852003 NTE851997:NTE852003 ODA851997:ODA852003 OMW851997:OMW852003 OWS851997:OWS852003 PGO851997:PGO852003 PQK851997:PQK852003 QAG851997:QAG852003 QKC851997:QKC852003 QTY851997:QTY852003 RDU851997:RDU852003 RNQ851997:RNQ852003 RXM851997:RXM852003 SHI851997:SHI852003 SRE851997:SRE852003 TBA851997:TBA852003 TKW851997:TKW852003 TUS851997:TUS852003 UEO851997:UEO852003 UOK851997:UOK852003 UYG851997:UYG852003 VIC851997:VIC852003 VRY851997:VRY852003 WBU851997:WBU852003 WLQ851997:WLQ852003 WVM851997:WVM852003 E917533:E917539 JA917533:JA917539 SW917533:SW917539 ACS917533:ACS917539 AMO917533:AMO917539 AWK917533:AWK917539 BGG917533:BGG917539 BQC917533:BQC917539 BZY917533:BZY917539 CJU917533:CJU917539 CTQ917533:CTQ917539 DDM917533:DDM917539 DNI917533:DNI917539 DXE917533:DXE917539 EHA917533:EHA917539 EQW917533:EQW917539 FAS917533:FAS917539 FKO917533:FKO917539 FUK917533:FUK917539 GEG917533:GEG917539 GOC917533:GOC917539 GXY917533:GXY917539 HHU917533:HHU917539 HRQ917533:HRQ917539 IBM917533:IBM917539 ILI917533:ILI917539 IVE917533:IVE917539 JFA917533:JFA917539 JOW917533:JOW917539 JYS917533:JYS917539 KIO917533:KIO917539 KSK917533:KSK917539 LCG917533:LCG917539 LMC917533:LMC917539 LVY917533:LVY917539 MFU917533:MFU917539 MPQ917533:MPQ917539 MZM917533:MZM917539 NJI917533:NJI917539 NTE917533:NTE917539 ODA917533:ODA917539 OMW917533:OMW917539 OWS917533:OWS917539 PGO917533:PGO917539 PQK917533:PQK917539 QAG917533:QAG917539 QKC917533:QKC917539 QTY917533:QTY917539 RDU917533:RDU917539 RNQ917533:RNQ917539 RXM917533:RXM917539 SHI917533:SHI917539 SRE917533:SRE917539 TBA917533:TBA917539 TKW917533:TKW917539 TUS917533:TUS917539 UEO917533:UEO917539 UOK917533:UOK917539 UYG917533:UYG917539 VIC917533:VIC917539 VRY917533:VRY917539 WBU917533:WBU917539 WLQ917533:WLQ917539 WVM917533:WVM917539 E983069:E983075 JA983069:JA983075 SW983069:SW983075 ACS983069:ACS983075 AMO983069:AMO983075 AWK983069:AWK983075 BGG983069:BGG983075 BQC983069:BQC983075 BZY983069:BZY983075 CJU983069:CJU983075 CTQ983069:CTQ983075 DDM983069:DDM983075 DNI983069:DNI983075 DXE983069:DXE983075 EHA983069:EHA983075 EQW983069:EQW983075 FAS983069:FAS983075 FKO983069:FKO983075 FUK983069:FUK983075 GEG983069:GEG983075 GOC983069:GOC983075 GXY983069:GXY983075 HHU983069:HHU983075 HRQ983069:HRQ983075 IBM983069:IBM983075 ILI983069:ILI983075 IVE983069:IVE983075 JFA983069:JFA983075 JOW983069:JOW983075 JYS983069:JYS983075 KIO983069:KIO983075 KSK983069:KSK983075 LCG983069:LCG983075 LMC983069:LMC983075 LVY983069:LVY983075 MFU983069:MFU983075 MPQ983069:MPQ983075 MZM983069:MZM983075 NJI983069:NJI983075 NTE983069:NTE983075 ODA983069:ODA983075 OMW983069:OMW983075 OWS983069:OWS983075 PGO983069:PGO983075 PQK983069:PQK983075 QAG983069:QAG983075 QKC983069:QKC983075 QTY983069:QTY983075 RDU983069:RDU983075 RNQ983069:RNQ983075 RXM983069:RXM983075 SHI983069:SHI983075 SRE983069:SRE983075 TBA983069:TBA983075 TKW983069:TKW983075 TUS983069:TUS983075 UEO983069:UEO983075 UOK983069:UOK983075 UYG983069:UYG983075 VIC983069:VIC983075 VRY983069:VRY983075 WBU983069:WBU983075 WLQ983069:WLQ983075 WVM983069:WVM983075 E37:E43 JA37:JA43 SW37:SW43 ACS37:ACS43 AMO37:AMO43 AWK37:AWK43 BGG37:BGG43 BQC37:BQC43 BZY37:BZY43 CJU37:CJU43 CTQ37:CTQ43 DDM37:DDM43 DNI37:DNI43 DXE37:DXE43 EHA37:EHA43 EQW37:EQW43 FAS37:FAS43 FKO37:FKO43 FUK37:FUK43 GEG37:GEG43 GOC37:GOC43 GXY37:GXY43 HHU37:HHU43 HRQ37:HRQ43 IBM37:IBM43 ILI37:ILI43 IVE37:IVE43 JFA37:JFA43 JOW37:JOW43 JYS37:JYS43 KIO37:KIO43 KSK37:KSK43 LCG37:LCG43 LMC37:LMC43 LVY37:LVY43 MFU37:MFU43 MPQ37:MPQ43 MZM37:MZM43 NJI37:NJI43 NTE37:NTE43 ODA37:ODA43 OMW37:OMW43 OWS37:OWS43 PGO37:PGO43 PQK37:PQK43 QAG37:QAG43 QKC37:QKC43 QTY37:QTY43 RDU37:RDU43 RNQ37:RNQ43 RXM37:RXM43 SHI37:SHI43 SRE37:SRE43 TBA37:TBA43 TKW37:TKW43 TUS37:TUS43 UEO37:UEO43 UOK37:UOK43 UYG37:UYG43 VIC37:VIC43 VRY37:VRY43 WBU37:WBU43 WLQ37:WLQ43 WVM37:WVM43 E65573:E65579 JA65573:JA65579 SW65573:SW65579 ACS65573:ACS65579 AMO65573:AMO65579 AWK65573:AWK65579 BGG65573:BGG65579 BQC65573:BQC65579 BZY65573:BZY65579 CJU65573:CJU65579 CTQ65573:CTQ65579 DDM65573:DDM65579 DNI65573:DNI65579 DXE65573:DXE65579 EHA65573:EHA65579 EQW65573:EQW65579 FAS65573:FAS65579 FKO65573:FKO65579 FUK65573:FUK65579 GEG65573:GEG65579 GOC65573:GOC65579 GXY65573:GXY65579 HHU65573:HHU65579 HRQ65573:HRQ65579 IBM65573:IBM65579 ILI65573:ILI65579 IVE65573:IVE65579 JFA65573:JFA65579 JOW65573:JOW65579 JYS65573:JYS65579 KIO65573:KIO65579 KSK65573:KSK65579 LCG65573:LCG65579 LMC65573:LMC65579 LVY65573:LVY65579 MFU65573:MFU65579 MPQ65573:MPQ65579 MZM65573:MZM65579 NJI65573:NJI65579 NTE65573:NTE65579 ODA65573:ODA65579 OMW65573:OMW65579 OWS65573:OWS65579 PGO65573:PGO65579 PQK65573:PQK65579 QAG65573:QAG65579 QKC65573:QKC65579 QTY65573:QTY65579 RDU65573:RDU65579 RNQ65573:RNQ65579 RXM65573:RXM65579 SHI65573:SHI65579 SRE65573:SRE65579 TBA65573:TBA65579 TKW65573:TKW65579 TUS65573:TUS65579 UEO65573:UEO65579 UOK65573:UOK65579 UYG65573:UYG65579 VIC65573:VIC65579 VRY65573:VRY65579 WBU65573:WBU65579 WLQ65573:WLQ65579 WVM65573:WVM65579 E131109:E131115 JA131109:JA131115 SW131109:SW131115 ACS131109:ACS131115 AMO131109:AMO131115 AWK131109:AWK131115 BGG131109:BGG131115 BQC131109:BQC131115 BZY131109:BZY131115 CJU131109:CJU131115 CTQ131109:CTQ131115 DDM131109:DDM131115 DNI131109:DNI131115 DXE131109:DXE131115 EHA131109:EHA131115 EQW131109:EQW131115 FAS131109:FAS131115 FKO131109:FKO131115 FUK131109:FUK131115 GEG131109:GEG131115 GOC131109:GOC131115 GXY131109:GXY131115 HHU131109:HHU131115 HRQ131109:HRQ131115 IBM131109:IBM131115 ILI131109:ILI131115 IVE131109:IVE131115 JFA131109:JFA131115 JOW131109:JOW131115 JYS131109:JYS131115 KIO131109:KIO131115 KSK131109:KSK131115 LCG131109:LCG131115 LMC131109:LMC131115 LVY131109:LVY131115 MFU131109:MFU131115 MPQ131109:MPQ131115 MZM131109:MZM131115 NJI131109:NJI131115 NTE131109:NTE131115 ODA131109:ODA131115 OMW131109:OMW131115 OWS131109:OWS131115 PGO131109:PGO131115 PQK131109:PQK131115 QAG131109:QAG131115 QKC131109:QKC131115 QTY131109:QTY131115 RDU131109:RDU131115 RNQ131109:RNQ131115 RXM131109:RXM131115 SHI131109:SHI131115 SRE131109:SRE131115 TBA131109:TBA131115 TKW131109:TKW131115 TUS131109:TUS131115 UEO131109:UEO131115 UOK131109:UOK131115 UYG131109:UYG131115 VIC131109:VIC131115 VRY131109:VRY131115 WBU131109:WBU131115 WLQ131109:WLQ131115 WVM131109:WVM131115 E196645:E196651 JA196645:JA196651 SW196645:SW196651 ACS196645:ACS196651 AMO196645:AMO196651 AWK196645:AWK196651 BGG196645:BGG196651 BQC196645:BQC196651 BZY196645:BZY196651 CJU196645:CJU196651 CTQ196645:CTQ196651 DDM196645:DDM196651 DNI196645:DNI196651 DXE196645:DXE196651 EHA196645:EHA196651 EQW196645:EQW196651 FAS196645:FAS196651 FKO196645:FKO196651 FUK196645:FUK196651 GEG196645:GEG196651 GOC196645:GOC196651 GXY196645:GXY196651 HHU196645:HHU196651 HRQ196645:HRQ196651 IBM196645:IBM196651 ILI196645:ILI196651 IVE196645:IVE196651 JFA196645:JFA196651 JOW196645:JOW196651 JYS196645:JYS196651 KIO196645:KIO196651 KSK196645:KSK196651 LCG196645:LCG196651 LMC196645:LMC196651 LVY196645:LVY196651 MFU196645:MFU196651 MPQ196645:MPQ196651 MZM196645:MZM196651 NJI196645:NJI196651 NTE196645:NTE196651 ODA196645:ODA196651 OMW196645:OMW196651 OWS196645:OWS196651 PGO196645:PGO196651 PQK196645:PQK196651 QAG196645:QAG196651 QKC196645:QKC196651 QTY196645:QTY196651 RDU196645:RDU196651 RNQ196645:RNQ196651 RXM196645:RXM196651 SHI196645:SHI196651 SRE196645:SRE196651 TBA196645:TBA196651 TKW196645:TKW196651 TUS196645:TUS196651 UEO196645:UEO196651 UOK196645:UOK196651 UYG196645:UYG196651 VIC196645:VIC196651 VRY196645:VRY196651 WBU196645:WBU196651 WLQ196645:WLQ196651 WVM196645:WVM196651 E262181:E262187 JA262181:JA262187 SW262181:SW262187 ACS262181:ACS262187 AMO262181:AMO262187 AWK262181:AWK262187 BGG262181:BGG262187 BQC262181:BQC262187 BZY262181:BZY262187 CJU262181:CJU262187 CTQ262181:CTQ262187 DDM262181:DDM262187 DNI262181:DNI262187 DXE262181:DXE262187 EHA262181:EHA262187 EQW262181:EQW262187 FAS262181:FAS262187 FKO262181:FKO262187 FUK262181:FUK262187 GEG262181:GEG262187 GOC262181:GOC262187 GXY262181:GXY262187 HHU262181:HHU262187 HRQ262181:HRQ262187 IBM262181:IBM262187 ILI262181:ILI262187 IVE262181:IVE262187 JFA262181:JFA262187 JOW262181:JOW262187 JYS262181:JYS262187 KIO262181:KIO262187 KSK262181:KSK262187 LCG262181:LCG262187 LMC262181:LMC262187 LVY262181:LVY262187 MFU262181:MFU262187 MPQ262181:MPQ262187 MZM262181:MZM262187 NJI262181:NJI262187 NTE262181:NTE262187 ODA262181:ODA262187 OMW262181:OMW262187 OWS262181:OWS262187 PGO262181:PGO262187 PQK262181:PQK262187 QAG262181:QAG262187 QKC262181:QKC262187 QTY262181:QTY262187 RDU262181:RDU262187 RNQ262181:RNQ262187 RXM262181:RXM262187 SHI262181:SHI262187 SRE262181:SRE262187 TBA262181:TBA262187 TKW262181:TKW262187 TUS262181:TUS262187 UEO262181:UEO262187 UOK262181:UOK262187 UYG262181:UYG262187 VIC262181:VIC262187 VRY262181:VRY262187 WBU262181:WBU262187 WLQ262181:WLQ262187 WVM262181:WVM262187 E327717:E327723 JA327717:JA327723 SW327717:SW327723 ACS327717:ACS327723 AMO327717:AMO327723 AWK327717:AWK327723 BGG327717:BGG327723 BQC327717:BQC327723 BZY327717:BZY327723 CJU327717:CJU327723 CTQ327717:CTQ327723 DDM327717:DDM327723 DNI327717:DNI327723 DXE327717:DXE327723 EHA327717:EHA327723 EQW327717:EQW327723 FAS327717:FAS327723 FKO327717:FKO327723 FUK327717:FUK327723 GEG327717:GEG327723 GOC327717:GOC327723 GXY327717:GXY327723 HHU327717:HHU327723 HRQ327717:HRQ327723 IBM327717:IBM327723 ILI327717:ILI327723 IVE327717:IVE327723 JFA327717:JFA327723 JOW327717:JOW327723 JYS327717:JYS327723 KIO327717:KIO327723 KSK327717:KSK327723 LCG327717:LCG327723 LMC327717:LMC327723 LVY327717:LVY327723 MFU327717:MFU327723 MPQ327717:MPQ327723 MZM327717:MZM327723 NJI327717:NJI327723 NTE327717:NTE327723 ODA327717:ODA327723 OMW327717:OMW327723 OWS327717:OWS327723 PGO327717:PGO327723 PQK327717:PQK327723 QAG327717:QAG327723 QKC327717:QKC327723 QTY327717:QTY327723 RDU327717:RDU327723 RNQ327717:RNQ327723 RXM327717:RXM327723 SHI327717:SHI327723 SRE327717:SRE327723 TBA327717:TBA327723 TKW327717:TKW327723 TUS327717:TUS327723 UEO327717:UEO327723 UOK327717:UOK327723 UYG327717:UYG327723 VIC327717:VIC327723 VRY327717:VRY327723 WBU327717:WBU327723 WLQ327717:WLQ327723 WVM327717:WVM327723 E393253:E393259 JA393253:JA393259 SW393253:SW393259 ACS393253:ACS393259 AMO393253:AMO393259 AWK393253:AWK393259 BGG393253:BGG393259 BQC393253:BQC393259 BZY393253:BZY393259 CJU393253:CJU393259 CTQ393253:CTQ393259 DDM393253:DDM393259 DNI393253:DNI393259 DXE393253:DXE393259 EHA393253:EHA393259 EQW393253:EQW393259 FAS393253:FAS393259 FKO393253:FKO393259 FUK393253:FUK393259 GEG393253:GEG393259 GOC393253:GOC393259 GXY393253:GXY393259 HHU393253:HHU393259 HRQ393253:HRQ393259 IBM393253:IBM393259 ILI393253:ILI393259 IVE393253:IVE393259 JFA393253:JFA393259 JOW393253:JOW393259 JYS393253:JYS393259 KIO393253:KIO393259 KSK393253:KSK393259 LCG393253:LCG393259 LMC393253:LMC393259 LVY393253:LVY393259 MFU393253:MFU393259 MPQ393253:MPQ393259 MZM393253:MZM393259 NJI393253:NJI393259 NTE393253:NTE393259 ODA393253:ODA393259 OMW393253:OMW393259 OWS393253:OWS393259 PGO393253:PGO393259 PQK393253:PQK393259 QAG393253:QAG393259 QKC393253:QKC393259 QTY393253:QTY393259 RDU393253:RDU393259 RNQ393253:RNQ393259 RXM393253:RXM393259 SHI393253:SHI393259 SRE393253:SRE393259 TBA393253:TBA393259 TKW393253:TKW393259 TUS393253:TUS393259 UEO393253:UEO393259 UOK393253:UOK393259 UYG393253:UYG393259 VIC393253:VIC393259 VRY393253:VRY393259 WBU393253:WBU393259 WLQ393253:WLQ393259 WVM393253:WVM393259 E458789:E458795 JA458789:JA458795 SW458789:SW458795 ACS458789:ACS458795 AMO458789:AMO458795 AWK458789:AWK458795 BGG458789:BGG458795 BQC458789:BQC458795 BZY458789:BZY458795 CJU458789:CJU458795 CTQ458789:CTQ458795 DDM458789:DDM458795 DNI458789:DNI458795 DXE458789:DXE458795 EHA458789:EHA458795 EQW458789:EQW458795 FAS458789:FAS458795 FKO458789:FKO458795 FUK458789:FUK458795 GEG458789:GEG458795 GOC458789:GOC458795 GXY458789:GXY458795 HHU458789:HHU458795 HRQ458789:HRQ458795 IBM458789:IBM458795 ILI458789:ILI458795 IVE458789:IVE458795 JFA458789:JFA458795 JOW458789:JOW458795 JYS458789:JYS458795 KIO458789:KIO458795 KSK458789:KSK458795 LCG458789:LCG458795 LMC458789:LMC458795 LVY458789:LVY458795 MFU458789:MFU458795 MPQ458789:MPQ458795 MZM458789:MZM458795 NJI458789:NJI458795 NTE458789:NTE458795 ODA458789:ODA458795 OMW458789:OMW458795 OWS458789:OWS458795 PGO458789:PGO458795 PQK458789:PQK458795 QAG458789:QAG458795 QKC458789:QKC458795 QTY458789:QTY458795 RDU458789:RDU458795 RNQ458789:RNQ458795 RXM458789:RXM458795 SHI458789:SHI458795 SRE458789:SRE458795 TBA458789:TBA458795 TKW458789:TKW458795 TUS458789:TUS458795 UEO458789:UEO458795 UOK458789:UOK458795 UYG458789:UYG458795 VIC458789:VIC458795 VRY458789:VRY458795 WBU458789:WBU458795 WLQ458789:WLQ458795 WVM458789:WVM458795 E524325:E524331 JA524325:JA524331 SW524325:SW524331 ACS524325:ACS524331 AMO524325:AMO524331 AWK524325:AWK524331 BGG524325:BGG524331 BQC524325:BQC524331 BZY524325:BZY524331 CJU524325:CJU524331 CTQ524325:CTQ524331 DDM524325:DDM524331 DNI524325:DNI524331 DXE524325:DXE524331 EHA524325:EHA524331 EQW524325:EQW524331 FAS524325:FAS524331 FKO524325:FKO524331 FUK524325:FUK524331 GEG524325:GEG524331 GOC524325:GOC524331 GXY524325:GXY524331 HHU524325:HHU524331 HRQ524325:HRQ524331 IBM524325:IBM524331 ILI524325:ILI524331 IVE524325:IVE524331 JFA524325:JFA524331 JOW524325:JOW524331 JYS524325:JYS524331 KIO524325:KIO524331 KSK524325:KSK524331 LCG524325:LCG524331 LMC524325:LMC524331 LVY524325:LVY524331 MFU524325:MFU524331 MPQ524325:MPQ524331 MZM524325:MZM524331 NJI524325:NJI524331 NTE524325:NTE524331 ODA524325:ODA524331 OMW524325:OMW524331 OWS524325:OWS524331 PGO524325:PGO524331 PQK524325:PQK524331 QAG524325:QAG524331 QKC524325:QKC524331 QTY524325:QTY524331 RDU524325:RDU524331 RNQ524325:RNQ524331 RXM524325:RXM524331 SHI524325:SHI524331 SRE524325:SRE524331 TBA524325:TBA524331 TKW524325:TKW524331 TUS524325:TUS524331 UEO524325:UEO524331 UOK524325:UOK524331 UYG524325:UYG524331 VIC524325:VIC524331 VRY524325:VRY524331 WBU524325:WBU524331 WLQ524325:WLQ524331 WVM524325:WVM524331 E589861:E589867 JA589861:JA589867 SW589861:SW589867 ACS589861:ACS589867 AMO589861:AMO589867 AWK589861:AWK589867 BGG589861:BGG589867 BQC589861:BQC589867 BZY589861:BZY589867 CJU589861:CJU589867 CTQ589861:CTQ589867 DDM589861:DDM589867 DNI589861:DNI589867 DXE589861:DXE589867 EHA589861:EHA589867 EQW589861:EQW589867 FAS589861:FAS589867 FKO589861:FKO589867 FUK589861:FUK589867 GEG589861:GEG589867 GOC589861:GOC589867 GXY589861:GXY589867 HHU589861:HHU589867 HRQ589861:HRQ589867 IBM589861:IBM589867 ILI589861:ILI589867 IVE589861:IVE589867 JFA589861:JFA589867 JOW589861:JOW589867 JYS589861:JYS589867 KIO589861:KIO589867 KSK589861:KSK589867 LCG589861:LCG589867 LMC589861:LMC589867 LVY589861:LVY589867 MFU589861:MFU589867 MPQ589861:MPQ589867 MZM589861:MZM589867 NJI589861:NJI589867 NTE589861:NTE589867 ODA589861:ODA589867 OMW589861:OMW589867 OWS589861:OWS589867 PGO589861:PGO589867 PQK589861:PQK589867 QAG589861:QAG589867 QKC589861:QKC589867 QTY589861:QTY589867 RDU589861:RDU589867 RNQ589861:RNQ589867 RXM589861:RXM589867 SHI589861:SHI589867 SRE589861:SRE589867 TBA589861:TBA589867 TKW589861:TKW589867 TUS589861:TUS589867 UEO589861:UEO589867 UOK589861:UOK589867 UYG589861:UYG589867 VIC589861:VIC589867 VRY589861:VRY589867 WBU589861:WBU589867 WLQ589861:WLQ589867 WVM589861:WVM589867 E655397:E655403 JA655397:JA655403 SW655397:SW655403 ACS655397:ACS655403 AMO655397:AMO655403 AWK655397:AWK655403 BGG655397:BGG655403 BQC655397:BQC655403 BZY655397:BZY655403 CJU655397:CJU655403 CTQ655397:CTQ655403 DDM655397:DDM655403 DNI655397:DNI655403 DXE655397:DXE655403 EHA655397:EHA655403 EQW655397:EQW655403 FAS655397:FAS655403 FKO655397:FKO655403 FUK655397:FUK655403 GEG655397:GEG655403 GOC655397:GOC655403 GXY655397:GXY655403 HHU655397:HHU655403 HRQ655397:HRQ655403 IBM655397:IBM655403 ILI655397:ILI655403 IVE655397:IVE655403 JFA655397:JFA655403 JOW655397:JOW655403 JYS655397:JYS655403 KIO655397:KIO655403 KSK655397:KSK655403 LCG655397:LCG655403 LMC655397:LMC655403 LVY655397:LVY655403 MFU655397:MFU655403 MPQ655397:MPQ655403 MZM655397:MZM655403 NJI655397:NJI655403 NTE655397:NTE655403 ODA655397:ODA655403 OMW655397:OMW655403 OWS655397:OWS655403 PGO655397:PGO655403 PQK655397:PQK655403 QAG655397:QAG655403 QKC655397:QKC655403 QTY655397:QTY655403 RDU655397:RDU655403 RNQ655397:RNQ655403 RXM655397:RXM655403 SHI655397:SHI655403 SRE655397:SRE655403 TBA655397:TBA655403 TKW655397:TKW655403 TUS655397:TUS655403 UEO655397:UEO655403 UOK655397:UOK655403 UYG655397:UYG655403 VIC655397:VIC655403 VRY655397:VRY655403 WBU655397:WBU655403 WLQ655397:WLQ655403 WVM655397:WVM655403 E720933:E720939 JA720933:JA720939 SW720933:SW720939 ACS720933:ACS720939 AMO720933:AMO720939 AWK720933:AWK720939 BGG720933:BGG720939 BQC720933:BQC720939 BZY720933:BZY720939 CJU720933:CJU720939 CTQ720933:CTQ720939 DDM720933:DDM720939 DNI720933:DNI720939 DXE720933:DXE720939 EHA720933:EHA720939 EQW720933:EQW720939 FAS720933:FAS720939 FKO720933:FKO720939 FUK720933:FUK720939 GEG720933:GEG720939 GOC720933:GOC720939 GXY720933:GXY720939 HHU720933:HHU720939 HRQ720933:HRQ720939 IBM720933:IBM720939 ILI720933:ILI720939 IVE720933:IVE720939 JFA720933:JFA720939 JOW720933:JOW720939 JYS720933:JYS720939 KIO720933:KIO720939 KSK720933:KSK720939 LCG720933:LCG720939 LMC720933:LMC720939 LVY720933:LVY720939 MFU720933:MFU720939 MPQ720933:MPQ720939 MZM720933:MZM720939 NJI720933:NJI720939 NTE720933:NTE720939 ODA720933:ODA720939 OMW720933:OMW720939 OWS720933:OWS720939 PGO720933:PGO720939 PQK720933:PQK720939 QAG720933:QAG720939 QKC720933:QKC720939 QTY720933:QTY720939 RDU720933:RDU720939 RNQ720933:RNQ720939 RXM720933:RXM720939 SHI720933:SHI720939 SRE720933:SRE720939 TBA720933:TBA720939 TKW720933:TKW720939 TUS720933:TUS720939 UEO720933:UEO720939 UOK720933:UOK720939 UYG720933:UYG720939 VIC720933:VIC720939 VRY720933:VRY720939 WBU720933:WBU720939 WLQ720933:WLQ720939 WVM720933:WVM720939 E786469:E786475 JA786469:JA786475 SW786469:SW786475 ACS786469:ACS786475 AMO786469:AMO786475 AWK786469:AWK786475 BGG786469:BGG786475 BQC786469:BQC786475 BZY786469:BZY786475 CJU786469:CJU786475 CTQ786469:CTQ786475 DDM786469:DDM786475 DNI786469:DNI786475 DXE786469:DXE786475 EHA786469:EHA786475 EQW786469:EQW786475 FAS786469:FAS786475 FKO786469:FKO786475 FUK786469:FUK786475 GEG786469:GEG786475 GOC786469:GOC786475 GXY786469:GXY786475 HHU786469:HHU786475 HRQ786469:HRQ786475 IBM786469:IBM786475 ILI786469:ILI786475 IVE786469:IVE786475 JFA786469:JFA786475 JOW786469:JOW786475 JYS786469:JYS786475 KIO786469:KIO786475 KSK786469:KSK786475 LCG786469:LCG786475 LMC786469:LMC786475 LVY786469:LVY786475 MFU786469:MFU786475 MPQ786469:MPQ786475 MZM786469:MZM786475 NJI786469:NJI786475 NTE786469:NTE786475 ODA786469:ODA786475 OMW786469:OMW786475 OWS786469:OWS786475 PGO786469:PGO786475 PQK786469:PQK786475 QAG786469:QAG786475 QKC786469:QKC786475 QTY786469:QTY786475 RDU786469:RDU786475 RNQ786469:RNQ786475 RXM786469:RXM786475 SHI786469:SHI786475 SRE786469:SRE786475 TBA786469:TBA786475 TKW786469:TKW786475 TUS786469:TUS786475 UEO786469:UEO786475 UOK786469:UOK786475 UYG786469:UYG786475 VIC786469:VIC786475 VRY786469:VRY786475 WBU786469:WBU786475 WLQ786469:WLQ786475 WVM786469:WVM786475 E852005:E852011 JA852005:JA852011 SW852005:SW852011 ACS852005:ACS852011 AMO852005:AMO852011 AWK852005:AWK852011 BGG852005:BGG852011 BQC852005:BQC852011 BZY852005:BZY852011 CJU852005:CJU852011 CTQ852005:CTQ852011 DDM852005:DDM852011 DNI852005:DNI852011 DXE852005:DXE852011 EHA852005:EHA852011 EQW852005:EQW852011 FAS852005:FAS852011 FKO852005:FKO852011 FUK852005:FUK852011 GEG852005:GEG852011 GOC852005:GOC852011 GXY852005:GXY852011 HHU852005:HHU852011 HRQ852005:HRQ852011 IBM852005:IBM852011 ILI852005:ILI852011 IVE852005:IVE852011 JFA852005:JFA852011 JOW852005:JOW852011 JYS852005:JYS852011 KIO852005:KIO852011 KSK852005:KSK852011 LCG852005:LCG852011 LMC852005:LMC852011 LVY852005:LVY852011 MFU852005:MFU852011 MPQ852005:MPQ852011 MZM852005:MZM852011 NJI852005:NJI852011 NTE852005:NTE852011 ODA852005:ODA852011 OMW852005:OMW852011 OWS852005:OWS852011 PGO852005:PGO852011 PQK852005:PQK852011 QAG852005:QAG852011 QKC852005:QKC852011 QTY852005:QTY852011 RDU852005:RDU852011 RNQ852005:RNQ852011 RXM852005:RXM852011 SHI852005:SHI852011 SRE852005:SRE852011 TBA852005:TBA852011 TKW852005:TKW852011 TUS852005:TUS852011 UEO852005:UEO852011 UOK852005:UOK852011 UYG852005:UYG852011 VIC852005:VIC852011 VRY852005:VRY852011 WBU852005:WBU852011 WLQ852005:WLQ852011 WVM852005:WVM852011 E917541:E917547 JA917541:JA917547 SW917541:SW917547 ACS917541:ACS917547 AMO917541:AMO917547 AWK917541:AWK917547 BGG917541:BGG917547 BQC917541:BQC917547 BZY917541:BZY917547 CJU917541:CJU917547 CTQ917541:CTQ917547 DDM917541:DDM917547 DNI917541:DNI917547 DXE917541:DXE917547 EHA917541:EHA917547 EQW917541:EQW917547 FAS917541:FAS917547 FKO917541:FKO917547 FUK917541:FUK917547 GEG917541:GEG917547 GOC917541:GOC917547 GXY917541:GXY917547 HHU917541:HHU917547 HRQ917541:HRQ917547 IBM917541:IBM917547 ILI917541:ILI917547 IVE917541:IVE917547 JFA917541:JFA917547 JOW917541:JOW917547 JYS917541:JYS917547 KIO917541:KIO917547 KSK917541:KSK917547 LCG917541:LCG917547 LMC917541:LMC917547 LVY917541:LVY917547 MFU917541:MFU917547 MPQ917541:MPQ917547 MZM917541:MZM917547 NJI917541:NJI917547 NTE917541:NTE917547 ODA917541:ODA917547 OMW917541:OMW917547 OWS917541:OWS917547 PGO917541:PGO917547 PQK917541:PQK917547 QAG917541:QAG917547 QKC917541:QKC917547 QTY917541:QTY917547 RDU917541:RDU917547 RNQ917541:RNQ917547 RXM917541:RXM917547 SHI917541:SHI917547 SRE917541:SRE917547 TBA917541:TBA917547 TKW917541:TKW917547 TUS917541:TUS917547 UEO917541:UEO917547 UOK917541:UOK917547 UYG917541:UYG917547 VIC917541:VIC917547 VRY917541:VRY917547 WBU917541:WBU917547 WLQ917541:WLQ917547 WVM917541:WVM917547 E983077:E983083 JA983077:JA983083 SW983077:SW983083 ACS983077:ACS983083 AMO983077:AMO983083 AWK983077:AWK983083 BGG983077:BGG983083 BQC983077:BQC983083 BZY983077:BZY983083 CJU983077:CJU983083 CTQ983077:CTQ983083 DDM983077:DDM983083 DNI983077:DNI983083 DXE983077:DXE983083 EHA983077:EHA983083 EQW983077:EQW983083 FAS983077:FAS983083 FKO983077:FKO983083 FUK983077:FUK983083 GEG983077:GEG983083 GOC983077:GOC983083 GXY983077:GXY983083 HHU983077:HHU983083 HRQ983077:HRQ983083 IBM983077:IBM983083 ILI983077:ILI983083 IVE983077:IVE983083 JFA983077:JFA983083 JOW983077:JOW983083 JYS983077:JYS983083 KIO983077:KIO983083 KSK983077:KSK983083 LCG983077:LCG983083 LMC983077:LMC983083 LVY983077:LVY983083 MFU983077:MFU983083 MPQ983077:MPQ983083 MZM983077:MZM983083 NJI983077:NJI983083 NTE983077:NTE983083 ODA983077:ODA983083 OMW983077:OMW983083 OWS983077:OWS983083 PGO983077:PGO983083 PQK983077:PQK983083 QAG983077:QAG983083 QKC983077:QKC983083 QTY983077:QTY983083 RDU983077:RDU983083 RNQ983077:RNQ983083 RXM983077:RXM983083 SHI983077:SHI983083 SRE983077:SRE983083 TBA983077:TBA983083 TKW983077:TKW983083 TUS983077:TUS983083 UEO983077:UEO983083 UOK983077:UOK983083 UYG983077:UYG983083 VIC983077:VIC983083 VRY983077:VRY983083 WBU983077:WBU983083 WLQ983077:WLQ983083 WVM983077:WVM983083 T21:T27 JP21:JP27 TL21:TL27 ADH21:ADH27 AND21:AND27 AWZ21:AWZ27 BGV21:BGV27 BQR21:BQR27 CAN21:CAN27 CKJ21:CKJ27 CUF21:CUF27 DEB21:DEB27 DNX21:DNX27 DXT21:DXT27 EHP21:EHP27 ERL21:ERL27 FBH21:FBH27 FLD21:FLD27 FUZ21:FUZ27 GEV21:GEV27 GOR21:GOR27 GYN21:GYN27 HIJ21:HIJ27 HSF21:HSF27 ICB21:ICB27 ILX21:ILX27 IVT21:IVT27 JFP21:JFP27 JPL21:JPL27 JZH21:JZH27 KJD21:KJD27 KSZ21:KSZ27 LCV21:LCV27 LMR21:LMR27 LWN21:LWN27 MGJ21:MGJ27 MQF21:MQF27 NAB21:NAB27 NJX21:NJX27 NTT21:NTT27 ODP21:ODP27 ONL21:ONL27 OXH21:OXH27 PHD21:PHD27 PQZ21:PQZ27 QAV21:QAV27 QKR21:QKR27 QUN21:QUN27 REJ21:REJ27 ROF21:ROF27 RYB21:RYB27 SHX21:SHX27 SRT21:SRT27 TBP21:TBP27 TLL21:TLL27 TVH21:TVH27 UFD21:UFD27 UOZ21:UOZ27 UYV21:UYV27 VIR21:VIR27 VSN21:VSN27 WCJ21:WCJ27 WMF21:WMF27 WWB21:WWB27 T65557:T65563 JP65557:JP65563 TL65557:TL65563 ADH65557:ADH65563 AND65557:AND65563 AWZ65557:AWZ65563 BGV65557:BGV65563 BQR65557:BQR65563 CAN65557:CAN65563 CKJ65557:CKJ65563 CUF65557:CUF65563 DEB65557:DEB65563 DNX65557:DNX65563 DXT65557:DXT65563 EHP65557:EHP65563 ERL65557:ERL65563 FBH65557:FBH65563 FLD65557:FLD65563 FUZ65557:FUZ65563 GEV65557:GEV65563 GOR65557:GOR65563 GYN65557:GYN65563 HIJ65557:HIJ65563 HSF65557:HSF65563 ICB65557:ICB65563 ILX65557:ILX65563 IVT65557:IVT65563 JFP65557:JFP65563 JPL65557:JPL65563 JZH65557:JZH65563 KJD65557:KJD65563 KSZ65557:KSZ65563 LCV65557:LCV65563 LMR65557:LMR65563 LWN65557:LWN65563 MGJ65557:MGJ65563 MQF65557:MQF65563 NAB65557:NAB65563 NJX65557:NJX65563 NTT65557:NTT65563 ODP65557:ODP65563 ONL65557:ONL65563 OXH65557:OXH65563 PHD65557:PHD65563 PQZ65557:PQZ65563 QAV65557:QAV65563 QKR65557:QKR65563 QUN65557:QUN65563 REJ65557:REJ65563 ROF65557:ROF65563 RYB65557:RYB65563 SHX65557:SHX65563 SRT65557:SRT65563 TBP65557:TBP65563 TLL65557:TLL65563 TVH65557:TVH65563 UFD65557:UFD65563 UOZ65557:UOZ65563 UYV65557:UYV65563 VIR65557:VIR65563 VSN65557:VSN65563 WCJ65557:WCJ65563 WMF65557:WMF65563 WWB65557:WWB65563 T131093:T131099 JP131093:JP131099 TL131093:TL131099 ADH131093:ADH131099 AND131093:AND131099 AWZ131093:AWZ131099 BGV131093:BGV131099 BQR131093:BQR131099 CAN131093:CAN131099 CKJ131093:CKJ131099 CUF131093:CUF131099 DEB131093:DEB131099 DNX131093:DNX131099 DXT131093:DXT131099 EHP131093:EHP131099 ERL131093:ERL131099 FBH131093:FBH131099 FLD131093:FLD131099 FUZ131093:FUZ131099 GEV131093:GEV131099 GOR131093:GOR131099 GYN131093:GYN131099 HIJ131093:HIJ131099 HSF131093:HSF131099 ICB131093:ICB131099 ILX131093:ILX131099 IVT131093:IVT131099 JFP131093:JFP131099 JPL131093:JPL131099 JZH131093:JZH131099 KJD131093:KJD131099 KSZ131093:KSZ131099 LCV131093:LCV131099 LMR131093:LMR131099 LWN131093:LWN131099 MGJ131093:MGJ131099 MQF131093:MQF131099 NAB131093:NAB131099 NJX131093:NJX131099 NTT131093:NTT131099 ODP131093:ODP131099 ONL131093:ONL131099 OXH131093:OXH131099 PHD131093:PHD131099 PQZ131093:PQZ131099 QAV131093:QAV131099 QKR131093:QKR131099 QUN131093:QUN131099 REJ131093:REJ131099 ROF131093:ROF131099 RYB131093:RYB131099 SHX131093:SHX131099 SRT131093:SRT131099 TBP131093:TBP131099 TLL131093:TLL131099 TVH131093:TVH131099 UFD131093:UFD131099 UOZ131093:UOZ131099 UYV131093:UYV131099 VIR131093:VIR131099 VSN131093:VSN131099 WCJ131093:WCJ131099 WMF131093:WMF131099 WWB131093:WWB131099 T196629:T196635 JP196629:JP196635 TL196629:TL196635 ADH196629:ADH196635 AND196629:AND196635 AWZ196629:AWZ196635 BGV196629:BGV196635 BQR196629:BQR196635 CAN196629:CAN196635 CKJ196629:CKJ196635 CUF196629:CUF196635 DEB196629:DEB196635 DNX196629:DNX196635 DXT196629:DXT196635 EHP196629:EHP196635 ERL196629:ERL196635 FBH196629:FBH196635 FLD196629:FLD196635 FUZ196629:FUZ196635 GEV196629:GEV196635 GOR196629:GOR196635 GYN196629:GYN196635 HIJ196629:HIJ196635 HSF196629:HSF196635 ICB196629:ICB196635 ILX196629:ILX196635 IVT196629:IVT196635 JFP196629:JFP196635 JPL196629:JPL196635 JZH196629:JZH196635 KJD196629:KJD196635 KSZ196629:KSZ196635 LCV196629:LCV196635 LMR196629:LMR196635 LWN196629:LWN196635 MGJ196629:MGJ196635 MQF196629:MQF196635 NAB196629:NAB196635 NJX196629:NJX196635 NTT196629:NTT196635 ODP196629:ODP196635 ONL196629:ONL196635 OXH196629:OXH196635 PHD196629:PHD196635 PQZ196629:PQZ196635 QAV196629:QAV196635 QKR196629:QKR196635 QUN196629:QUN196635 REJ196629:REJ196635 ROF196629:ROF196635 RYB196629:RYB196635 SHX196629:SHX196635 SRT196629:SRT196635 TBP196629:TBP196635 TLL196629:TLL196635 TVH196629:TVH196635 UFD196629:UFD196635 UOZ196629:UOZ196635 UYV196629:UYV196635 VIR196629:VIR196635 VSN196629:VSN196635 WCJ196629:WCJ196635 WMF196629:WMF196635 WWB196629:WWB196635 T262165:T262171 JP262165:JP262171 TL262165:TL262171 ADH262165:ADH262171 AND262165:AND262171 AWZ262165:AWZ262171 BGV262165:BGV262171 BQR262165:BQR262171 CAN262165:CAN262171 CKJ262165:CKJ262171 CUF262165:CUF262171 DEB262165:DEB262171 DNX262165:DNX262171 DXT262165:DXT262171 EHP262165:EHP262171 ERL262165:ERL262171 FBH262165:FBH262171 FLD262165:FLD262171 FUZ262165:FUZ262171 GEV262165:GEV262171 GOR262165:GOR262171 GYN262165:GYN262171 HIJ262165:HIJ262171 HSF262165:HSF262171 ICB262165:ICB262171 ILX262165:ILX262171 IVT262165:IVT262171 JFP262165:JFP262171 JPL262165:JPL262171 JZH262165:JZH262171 KJD262165:KJD262171 KSZ262165:KSZ262171 LCV262165:LCV262171 LMR262165:LMR262171 LWN262165:LWN262171 MGJ262165:MGJ262171 MQF262165:MQF262171 NAB262165:NAB262171 NJX262165:NJX262171 NTT262165:NTT262171 ODP262165:ODP262171 ONL262165:ONL262171 OXH262165:OXH262171 PHD262165:PHD262171 PQZ262165:PQZ262171 QAV262165:QAV262171 QKR262165:QKR262171 QUN262165:QUN262171 REJ262165:REJ262171 ROF262165:ROF262171 RYB262165:RYB262171 SHX262165:SHX262171 SRT262165:SRT262171 TBP262165:TBP262171 TLL262165:TLL262171 TVH262165:TVH262171 UFD262165:UFD262171 UOZ262165:UOZ262171 UYV262165:UYV262171 VIR262165:VIR262171 VSN262165:VSN262171 WCJ262165:WCJ262171 WMF262165:WMF262171 WWB262165:WWB262171 T327701:T327707 JP327701:JP327707 TL327701:TL327707 ADH327701:ADH327707 AND327701:AND327707 AWZ327701:AWZ327707 BGV327701:BGV327707 BQR327701:BQR327707 CAN327701:CAN327707 CKJ327701:CKJ327707 CUF327701:CUF327707 DEB327701:DEB327707 DNX327701:DNX327707 DXT327701:DXT327707 EHP327701:EHP327707 ERL327701:ERL327707 FBH327701:FBH327707 FLD327701:FLD327707 FUZ327701:FUZ327707 GEV327701:GEV327707 GOR327701:GOR327707 GYN327701:GYN327707 HIJ327701:HIJ327707 HSF327701:HSF327707 ICB327701:ICB327707 ILX327701:ILX327707 IVT327701:IVT327707 JFP327701:JFP327707 JPL327701:JPL327707 JZH327701:JZH327707 KJD327701:KJD327707 KSZ327701:KSZ327707 LCV327701:LCV327707 LMR327701:LMR327707 LWN327701:LWN327707 MGJ327701:MGJ327707 MQF327701:MQF327707 NAB327701:NAB327707 NJX327701:NJX327707 NTT327701:NTT327707 ODP327701:ODP327707 ONL327701:ONL327707 OXH327701:OXH327707 PHD327701:PHD327707 PQZ327701:PQZ327707 QAV327701:QAV327707 QKR327701:QKR327707 QUN327701:QUN327707 REJ327701:REJ327707 ROF327701:ROF327707 RYB327701:RYB327707 SHX327701:SHX327707 SRT327701:SRT327707 TBP327701:TBP327707 TLL327701:TLL327707 TVH327701:TVH327707 UFD327701:UFD327707 UOZ327701:UOZ327707 UYV327701:UYV327707 VIR327701:VIR327707 VSN327701:VSN327707 WCJ327701:WCJ327707 WMF327701:WMF327707 WWB327701:WWB327707 T393237:T393243 JP393237:JP393243 TL393237:TL393243 ADH393237:ADH393243 AND393237:AND393243 AWZ393237:AWZ393243 BGV393237:BGV393243 BQR393237:BQR393243 CAN393237:CAN393243 CKJ393237:CKJ393243 CUF393237:CUF393243 DEB393237:DEB393243 DNX393237:DNX393243 DXT393237:DXT393243 EHP393237:EHP393243 ERL393237:ERL393243 FBH393237:FBH393243 FLD393237:FLD393243 FUZ393237:FUZ393243 GEV393237:GEV393243 GOR393237:GOR393243 GYN393237:GYN393243 HIJ393237:HIJ393243 HSF393237:HSF393243 ICB393237:ICB393243 ILX393237:ILX393243 IVT393237:IVT393243 JFP393237:JFP393243 JPL393237:JPL393243 JZH393237:JZH393243 KJD393237:KJD393243 KSZ393237:KSZ393243 LCV393237:LCV393243 LMR393237:LMR393243 LWN393237:LWN393243 MGJ393237:MGJ393243 MQF393237:MQF393243 NAB393237:NAB393243 NJX393237:NJX393243 NTT393237:NTT393243 ODP393237:ODP393243 ONL393237:ONL393243 OXH393237:OXH393243 PHD393237:PHD393243 PQZ393237:PQZ393243 QAV393237:QAV393243 QKR393237:QKR393243 QUN393237:QUN393243 REJ393237:REJ393243 ROF393237:ROF393243 RYB393237:RYB393243 SHX393237:SHX393243 SRT393237:SRT393243 TBP393237:TBP393243 TLL393237:TLL393243 TVH393237:TVH393243 UFD393237:UFD393243 UOZ393237:UOZ393243 UYV393237:UYV393243 VIR393237:VIR393243 VSN393237:VSN393243 WCJ393237:WCJ393243 WMF393237:WMF393243 WWB393237:WWB393243 T458773:T458779 JP458773:JP458779 TL458773:TL458779 ADH458773:ADH458779 AND458773:AND458779 AWZ458773:AWZ458779 BGV458773:BGV458779 BQR458773:BQR458779 CAN458773:CAN458779 CKJ458773:CKJ458779 CUF458773:CUF458779 DEB458773:DEB458779 DNX458773:DNX458779 DXT458773:DXT458779 EHP458773:EHP458779 ERL458773:ERL458779 FBH458773:FBH458779 FLD458773:FLD458779 FUZ458773:FUZ458779 GEV458773:GEV458779 GOR458773:GOR458779 GYN458773:GYN458779 HIJ458773:HIJ458779 HSF458773:HSF458779 ICB458773:ICB458779 ILX458773:ILX458779 IVT458773:IVT458779 JFP458773:JFP458779 JPL458773:JPL458779 JZH458773:JZH458779 KJD458773:KJD458779 KSZ458773:KSZ458779 LCV458773:LCV458779 LMR458773:LMR458779 LWN458773:LWN458779 MGJ458773:MGJ458779 MQF458773:MQF458779 NAB458773:NAB458779 NJX458773:NJX458779 NTT458773:NTT458779 ODP458773:ODP458779 ONL458773:ONL458779 OXH458773:OXH458779 PHD458773:PHD458779 PQZ458773:PQZ458779 QAV458773:QAV458779 QKR458773:QKR458779 QUN458773:QUN458779 REJ458773:REJ458779 ROF458773:ROF458779 RYB458773:RYB458779 SHX458773:SHX458779 SRT458773:SRT458779 TBP458773:TBP458779 TLL458773:TLL458779 TVH458773:TVH458779 UFD458773:UFD458779 UOZ458773:UOZ458779 UYV458773:UYV458779 VIR458773:VIR458779 VSN458773:VSN458779 WCJ458773:WCJ458779 WMF458773:WMF458779 WWB458773:WWB458779 T524309:T524315 JP524309:JP524315 TL524309:TL524315 ADH524309:ADH524315 AND524309:AND524315 AWZ524309:AWZ524315 BGV524309:BGV524315 BQR524309:BQR524315 CAN524309:CAN524315 CKJ524309:CKJ524315 CUF524309:CUF524315 DEB524309:DEB524315 DNX524309:DNX524315 DXT524309:DXT524315 EHP524309:EHP524315 ERL524309:ERL524315 FBH524309:FBH524315 FLD524309:FLD524315 FUZ524309:FUZ524315 GEV524309:GEV524315 GOR524309:GOR524315 GYN524309:GYN524315 HIJ524309:HIJ524315 HSF524309:HSF524315 ICB524309:ICB524315 ILX524309:ILX524315 IVT524309:IVT524315 JFP524309:JFP524315 JPL524309:JPL524315 JZH524309:JZH524315 KJD524309:KJD524315 KSZ524309:KSZ524315 LCV524309:LCV524315 LMR524309:LMR524315 LWN524309:LWN524315 MGJ524309:MGJ524315 MQF524309:MQF524315 NAB524309:NAB524315 NJX524309:NJX524315 NTT524309:NTT524315 ODP524309:ODP524315 ONL524309:ONL524315 OXH524309:OXH524315 PHD524309:PHD524315 PQZ524309:PQZ524315 QAV524309:QAV524315 QKR524309:QKR524315 QUN524309:QUN524315 REJ524309:REJ524315 ROF524309:ROF524315 RYB524309:RYB524315 SHX524309:SHX524315 SRT524309:SRT524315 TBP524309:TBP524315 TLL524309:TLL524315 TVH524309:TVH524315 UFD524309:UFD524315 UOZ524309:UOZ524315 UYV524309:UYV524315 VIR524309:VIR524315 VSN524309:VSN524315 WCJ524309:WCJ524315 WMF524309:WMF524315 WWB524309:WWB524315 T589845:T589851 JP589845:JP589851 TL589845:TL589851 ADH589845:ADH589851 AND589845:AND589851 AWZ589845:AWZ589851 BGV589845:BGV589851 BQR589845:BQR589851 CAN589845:CAN589851 CKJ589845:CKJ589851 CUF589845:CUF589851 DEB589845:DEB589851 DNX589845:DNX589851 DXT589845:DXT589851 EHP589845:EHP589851 ERL589845:ERL589851 FBH589845:FBH589851 FLD589845:FLD589851 FUZ589845:FUZ589851 GEV589845:GEV589851 GOR589845:GOR589851 GYN589845:GYN589851 HIJ589845:HIJ589851 HSF589845:HSF589851 ICB589845:ICB589851 ILX589845:ILX589851 IVT589845:IVT589851 JFP589845:JFP589851 JPL589845:JPL589851 JZH589845:JZH589851 KJD589845:KJD589851 KSZ589845:KSZ589851 LCV589845:LCV589851 LMR589845:LMR589851 LWN589845:LWN589851 MGJ589845:MGJ589851 MQF589845:MQF589851 NAB589845:NAB589851 NJX589845:NJX589851 NTT589845:NTT589851 ODP589845:ODP589851 ONL589845:ONL589851 OXH589845:OXH589851 PHD589845:PHD589851 PQZ589845:PQZ589851 QAV589845:QAV589851 QKR589845:QKR589851 QUN589845:QUN589851 REJ589845:REJ589851 ROF589845:ROF589851 RYB589845:RYB589851 SHX589845:SHX589851 SRT589845:SRT589851 TBP589845:TBP589851 TLL589845:TLL589851 TVH589845:TVH589851 UFD589845:UFD589851 UOZ589845:UOZ589851 UYV589845:UYV589851 VIR589845:VIR589851 VSN589845:VSN589851 WCJ589845:WCJ589851 WMF589845:WMF589851 WWB589845:WWB589851 T655381:T655387 JP655381:JP655387 TL655381:TL655387 ADH655381:ADH655387 AND655381:AND655387 AWZ655381:AWZ655387 BGV655381:BGV655387 BQR655381:BQR655387 CAN655381:CAN655387 CKJ655381:CKJ655387 CUF655381:CUF655387 DEB655381:DEB655387 DNX655381:DNX655387 DXT655381:DXT655387 EHP655381:EHP655387 ERL655381:ERL655387 FBH655381:FBH655387 FLD655381:FLD655387 FUZ655381:FUZ655387 GEV655381:GEV655387 GOR655381:GOR655387 GYN655381:GYN655387 HIJ655381:HIJ655387 HSF655381:HSF655387 ICB655381:ICB655387 ILX655381:ILX655387 IVT655381:IVT655387 JFP655381:JFP655387 JPL655381:JPL655387 JZH655381:JZH655387 KJD655381:KJD655387 KSZ655381:KSZ655387 LCV655381:LCV655387 LMR655381:LMR655387 LWN655381:LWN655387 MGJ655381:MGJ655387 MQF655381:MQF655387 NAB655381:NAB655387 NJX655381:NJX655387 NTT655381:NTT655387 ODP655381:ODP655387 ONL655381:ONL655387 OXH655381:OXH655387 PHD655381:PHD655387 PQZ655381:PQZ655387 QAV655381:QAV655387 QKR655381:QKR655387 QUN655381:QUN655387 REJ655381:REJ655387 ROF655381:ROF655387 RYB655381:RYB655387 SHX655381:SHX655387 SRT655381:SRT655387 TBP655381:TBP655387 TLL655381:TLL655387 TVH655381:TVH655387 UFD655381:UFD655387 UOZ655381:UOZ655387 UYV655381:UYV655387 VIR655381:VIR655387 VSN655381:VSN655387 WCJ655381:WCJ655387 WMF655381:WMF655387 WWB655381:WWB655387 T720917:T720923 JP720917:JP720923 TL720917:TL720923 ADH720917:ADH720923 AND720917:AND720923 AWZ720917:AWZ720923 BGV720917:BGV720923 BQR720917:BQR720923 CAN720917:CAN720923 CKJ720917:CKJ720923 CUF720917:CUF720923 DEB720917:DEB720923 DNX720917:DNX720923 DXT720917:DXT720923 EHP720917:EHP720923 ERL720917:ERL720923 FBH720917:FBH720923 FLD720917:FLD720923 FUZ720917:FUZ720923 GEV720917:GEV720923 GOR720917:GOR720923 GYN720917:GYN720923 HIJ720917:HIJ720923 HSF720917:HSF720923 ICB720917:ICB720923 ILX720917:ILX720923 IVT720917:IVT720923 JFP720917:JFP720923 JPL720917:JPL720923 JZH720917:JZH720923 KJD720917:KJD720923 KSZ720917:KSZ720923 LCV720917:LCV720923 LMR720917:LMR720923 LWN720917:LWN720923 MGJ720917:MGJ720923 MQF720917:MQF720923 NAB720917:NAB720923 NJX720917:NJX720923 NTT720917:NTT720923 ODP720917:ODP720923 ONL720917:ONL720923 OXH720917:OXH720923 PHD720917:PHD720923 PQZ720917:PQZ720923 QAV720917:QAV720923 QKR720917:QKR720923 QUN720917:QUN720923 REJ720917:REJ720923 ROF720917:ROF720923 RYB720917:RYB720923 SHX720917:SHX720923 SRT720917:SRT720923 TBP720917:TBP720923 TLL720917:TLL720923 TVH720917:TVH720923 UFD720917:UFD720923 UOZ720917:UOZ720923 UYV720917:UYV720923 VIR720917:VIR720923 VSN720917:VSN720923 WCJ720917:WCJ720923 WMF720917:WMF720923 WWB720917:WWB720923 T786453:T786459 JP786453:JP786459 TL786453:TL786459 ADH786453:ADH786459 AND786453:AND786459 AWZ786453:AWZ786459 BGV786453:BGV786459 BQR786453:BQR786459 CAN786453:CAN786459 CKJ786453:CKJ786459 CUF786453:CUF786459 DEB786453:DEB786459 DNX786453:DNX786459 DXT786453:DXT786459 EHP786453:EHP786459 ERL786453:ERL786459 FBH786453:FBH786459 FLD786453:FLD786459 FUZ786453:FUZ786459 GEV786453:GEV786459 GOR786453:GOR786459 GYN786453:GYN786459 HIJ786453:HIJ786459 HSF786453:HSF786459 ICB786453:ICB786459 ILX786453:ILX786459 IVT786453:IVT786459 JFP786453:JFP786459 JPL786453:JPL786459 JZH786453:JZH786459 KJD786453:KJD786459 KSZ786453:KSZ786459 LCV786453:LCV786459 LMR786453:LMR786459 LWN786453:LWN786459 MGJ786453:MGJ786459 MQF786453:MQF786459 NAB786453:NAB786459 NJX786453:NJX786459 NTT786453:NTT786459 ODP786453:ODP786459 ONL786453:ONL786459 OXH786453:OXH786459 PHD786453:PHD786459 PQZ786453:PQZ786459 QAV786453:QAV786459 QKR786453:QKR786459 QUN786453:QUN786459 REJ786453:REJ786459 ROF786453:ROF786459 RYB786453:RYB786459 SHX786453:SHX786459 SRT786453:SRT786459 TBP786453:TBP786459 TLL786453:TLL786459 TVH786453:TVH786459 UFD786453:UFD786459 UOZ786453:UOZ786459 UYV786453:UYV786459 VIR786453:VIR786459 VSN786453:VSN786459 WCJ786453:WCJ786459 WMF786453:WMF786459 WWB786453:WWB786459 T851989:T851995 JP851989:JP851995 TL851989:TL851995 ADH851989:ADH851995 AND851989:AND851995 AWZ851989:AWZ851995 BGV851989:BGV851995 BQR851989:BQR851995 CAN851989:CAN851995 CKJ851989:CKJ851995 CUF851989:CUF851995 DEB851989:DEB851995 DNX851989:DNX851995 DXT851989:DXT851995 EHP851989:EHP851995 ERL851989:ERL851995 FBH851989:FBH851995 FLD851989:FLD851995 FUZ851989:FUZ851995 GEV851989:GEV851995 GOR851989:GOR851995 GYN851989:GYN851995 HIJ851989:HIJ851995 HSF851989:HSF851995 ICB851989:ICB851995 ILX851989:ILX851995 IVT851989:IVT851995 JFP851989:JFP851995 JPL851989:JPL851995 JZH851989:JZH851995 KJD851989:KJD851995 KSZ851989:KSZ851995 LCV851989:LCV851995 LMR851989:LMR851995 LWN851989:LWN851995 MGJ851989:MGJ851995 MQF851989:MQF851995 NAB851989:NAB851995 NJX851989:NJX851995 NTT851989:NTT851995 ODP851989:ODP851995 ONL851989:ONL851995 OXH851989:OXH851995 PHD851989:PHD851995 PQZ851989:PQZ851995 QAV851989:QAV851995 QKR851989:QKR851995 QUN851989:QUN851995 REJ851989:REJ851995 ROF851989:ROF851995 RYB851989:RYB851995 SHX851989:SHX851995 SRT851989:SRT851995 TBP851989:TBP851995 TLL851989:TLL851995 TVH851989:TVH851995 UFD851989:UFD851995 UOZ851989:UOZ851995 UYV851989:UYV851995 VIR851989:VIR851995 VSN851989:VSN851995 WCJ851989:WCJ851995 WMF851989:WMF851995 WWB851989:WWB851995 T917525:T917531 JP917525:JP917531 TL917525:TL917531 ADH917525:ADH917531 AND917525:AND917531 AWZ917525:AWZ917531 BGV917525:BGV917531 BQR917525:BQR917531 CAN917525:CAN917531 CKJ917525:CKJ917531 CUF917525:CUF917531 DEB917525:DEB917531 DNX917525:DNX917531 DXT917525:DXT917531 EHP917525:EHP917531 ERL917525:ERL917531 FBH917525:FBH917531 FLD917525:FLD917531 FUZ917525:FUZ917531 GEV917525:GEV917531 GOR917525:GOR917531 GYN917525:GYN917531 HIJ917525:HIJ917531 HSF917525:HSF917531 ICB917525:ICB917531 ILX917525:ILX917531 IVT917525:IVT917531 JFP917525:JFP917531 JPL917525:JPL917531 JZH917525:JZH917531 KJD917525:KJD917531 KSZ917525:KSZ917531 LCV917525:LCV917531 LMR917525:LMR917531 LWN917525:LWN917531 MGJ917525:MGJ917531 MQF917525:MQF917531 NAB917525:NAB917531 NJX917525:NJX917531 NTT917525:NTT917531 ODP917525:ODP917531 ONL917525:ONL917531 OXH917525:OXH917531 PHD917525:PHD917531 PQZ917525:PQZ917531 QAV917525:QAV917531 QKR917525:QKR917531 QUN917525:QUN917531 REJ917525:REJ917531 ROF917525:ROF917531 RYB917525:RYB917531 SHX917525:SHX917531 SRT917525:SRT917531 TBP917525:TBP917531 TLL917525:TLL917531 TVH917525:TVH917531 UFD917525:UFD917531 UOZ917525:UOZ917531 UYV917525:UYV917531 VIR917525:VIR917531 VSN917525:VSN917531 WCJ917525:WCJ917531 WMF917525:WMF917531 WWB917525:WWB917531 T983061:T983067 JP983061:JP983067 TL983061:TL983067 ADH983061:ADH983067 AND983061:AND983067 AWZ983061:AWZ983067 BGV983061:BGV983067 BQR983061:BQR983067 CAN983061:CAN983067 CKJ983061:CKJ983067 CUF983061:CUF983067 DEB983061:DEB983067 DNX983061:DNX983067 DXT983061:DXT983067 EHP983061:EHP983067 ERL983061:ERL983067 FBH983061:FBH983067 FLD983061:FLD983067 FUZ983061:FUZ983067 GEV983061:GEV983067 GOR983061:GOR983067 GYN983061:GYN983067 HIJ983061:HIJ983067 HSF983061:HSF983067 ICB983061:ICB983067 ILX983061:ILX983067 IVT983061:IVT983067 JFP983061:JFP983067 JPL983061:JPL983067 JZH983061:JZH983067 KJD983061:KJD983067 KSZ983061:KSZ983067 LCV983061:LCV983067 LMR983061:LMR983067 LWN983061:LWN983067 MGJ983061:MGJ983067 MQF983061:MQF983067 NAB983061:NAB983067 NJX983061:NJX983067 NTT983061:NTT983067 ODP983061:ODP983067 ONL983061:ONL983067 OXH983061:OXH983067 PHD983061:PHD983067 PQZ983061:PQZ983067 QAV983061:QAV983067 QKR983061:QKR983067 QUN983061:QUN983067 REJ983061:REJ983067 ROF983061:ROF983067 RYB983061:RYB983067 SHX983061:SHX983067 SRT983061:SRT983067 TBP983061:TBP983067 TLL983061:TLL983067 TVH983061:TVH983067 UFD983061:UFD983067 UOZ983061:UOZ983067 UYV983061:UYV983067 VIR983061:VIR983067 VSN983061:VSN983067 WCJ983061:WCJ983067 WMF983061:WMF983067 WWB983061:WWB983067 T29:T35 JP29:JP35 TL29:TL35 ADH29:ADH35 AND29:AND35 AWZ29:AWZ35 BGV29:BGV35 BQR29:BQR35 CAN29:CAN35 CKJ29:CKJ35 CUF29:CUF35 DEB29:DEB35 DNX29:DNX35 DXT29:DXT35 EHP29:EHP35 ERL29:ERL35 FBH29:FBH35 FLD29:FLD35 FUZ29:FUZ35 GEV29:GEV35 GOR29:GOR35 GYN29:GYN35 HIJ29:HIJ35 HSF29:HSF35 ICB29:ICB35 ILX29:ILX35 IVT29:IVT35 JFP29:JFP35 JPL29:JPL35 JZH29:JZH35 KJD29:KJD35 KSZ29:KSZ35 LCV29:LCV35 LMR29:LMR35 LWN29:LWN35 MGJ29:MGJ35 MQF29:MQF35 NAB29:NAB35 NJX29:NJX35 NTT29:NTT35 ODP29:ODP35 ONL29:ONL35 OXH29:OXH35 PHD29:PHD35 PQZ29:PQZ35 QAV29:QAV35 QKR29:QKR35 QUN29:QUN35 REJ29:REJ35 ROF29:ROF35 RYB29:RYB35 SHX29:SHX35 SRT29:SRT35 TBP29:TBP35 TLL29:TLL35 TVH29:TVH35 UFD29:UFD35 UOZ29:UOZ35 UYV29:UYV35 VIR29:VIR35 VSN29:VSN35 WCJ29:WCJ35 WMF29:WMF35 WWB29:WWB35 T65565:T65571 JP65565:JP65571 TL65565:TL65571 ADH65565:ADH65571 AND65565:AND65571 AWZ65565:AWZ65571 BGV65565:BGV65571 BQR65565:BQR65571 CAN65565:CAN65571 CKJ65565:CKJ65571 CUF65565:CUF65571 DEB65565:DEB65571 DNX65565:DNX65571 DXT65565:DXT65571 EHP65565:EHP65571 ERL65565:ERL65571 FBH65565:FBH65571 FLD65565:FLD65571 FUZ65565:FUZ65571 GEV65565:GEV65571 GOR65565:GOR65571 GYN65565:GYN65571 HIJ65565:HIJ65571 HSF65565:HSF65571 ICB65565:ICB65571 ILX65565:ILX65571 IVT65565:IVT65571 JFP65565:JFP65571 JPL65565:JPL65571 JZH65565:JZH65571 KJD65565:KJD65571 KSZ65565:KSZ65571 LCV65565:LCV65571 LMR65565:LMR65571 LWN65565:LWN65571 MGJ65565:MGJ65571 MQF65565:MQF65571 NAB65565:NAB65571 NJX65565:NJX65571 NTT65565:NTT65571 ODP65565:ODP65571 ONL65565:ONL65571 OXH65565:OXH65571 PHD65565:PHD65571 PQZ65565:PQZ65571 QAV65565:QAV65571 QKR65565:QKR65571 QUN65565:QUN65571 REJ65565:REJ65571 ROF65565:ROF65571 RYB65565:RYB65571 SHX65565:SHX65571 SRT65565:SRT65571 TBP65565:TBP65571 TLL65565:TLL65571 TVH65565:TVH65571 UFD65565:UFD65571 UOZ65565:UOZ65571 UYV65565:UYV65571 VIR65565:VIR65571 VSN65565:VSN65571 WCJ65565:WCJ65571 WMF65565:WMF65571 WWB65565:WWB65571 T131101:T131107 JP131101:JP131107 TL131101:TL131107 ADH131101:ADH131107 AND131101:AND131107 AWZ131101:AWZ131107 BGV131101:BGV131107 BQR131101:BQR131107 CAN131101:CAN131107 CKJ131101:CKJ131107 CUF131101:CUF131107 DEB131101:DEB131107 DNX131101:DNX131107 DXT131101:DXT131107 EHP131101:EHP131107 ERL131101:ERL131107 FBH131101:FBH131107 FLD131101:FLD131107 FUZ131101:FUZ131107 GEV131101:GEV131107 GOR131101:GOR131107 GYN131101:GYN131107 HIJ131101:HIJ131107 HSF131101:HSF131107 ICB131101:ICB131107 ILX131101:ILX131107 IVT131101:IVT131107 JFP131101:JFP131107 JPL131101:JPL131107 JZH131101:JZH131107 KJD131101:KJD131107 KSZ131101:KSZ131107 LCV131101:LCV131107 LMR131101:LMR131107 LWN131101:LWN131107 MGJ131101:MGJ131107 MQF131101:MQF131107 NAB131101:NAB131107 NJX131101:NJX131107 NTT131101:NTT131107 ODP131101:ODP131107 ONL131101:ONL131107 OXH131101:OXH131107 PHD131101:PHD131107 PQZ131101:PQZ131107 QAV131101:QAV131107 QKR131101:QKR131107 QUN131101:QUN131107 REJ131101:REJ131107 ROF131101:ROF131107 RYB131101:RYB131107 SHX131101:SHX131107 SRT131101:SRT131107 TBP131101:TBP131107 TLL131101:TLL131107 TVH131101:TVH131107 UFD131101:UFD131107 UOZ131101:UOZ131107 UYV131101:UYV131107 VIR131101:VIR131107 VSN131101:VSN131107 WCJ131101:WCJ131107 WMF131101:WMF131107 WWB131101:WWB131107 T196637:T196643 JP196637:JP196643 TL196637:TL196643 ADH196637:ADH196643 AND196637:AND196643 AWZ196637:AWZ196643 BGV196637:BGV196643 BQR196637:BQR196643 CAN196637:CAN196643 CKJ196637:CKJ196643 CUF196637:CUF196643 DEB196637:DEB196643 DNX196637:DNX196643 DXT196637:DXT196643 EHP196637:EHP196643 ERL196637:ERL196643 FBH196637:FBH196643 FLD196637:FLD196643 FUZ196637:FUZ196643 GEV196637:GEV196643 GOR196637:GOR196643 GYN196637:GYN196643 HIJ196637:HIJ196643 HSF196637:HSF196643 ICB196637:ICB196643 ILX196637:ILX196643 IVT196637:IVT196643 JFP196637:JFP196643 JPL196637:JPL196643 JZH196637:JZH196643 KJD196637:KJD196643 KSZ196637:KSZ196643 LCV196637:LCV196643 LMR196637:LMR196643 LWN196637:LWN196643 MGJ196637:MGJ196643 MQF196637:MQF196643 NAB196637:NAB196643 NJX196637:NJX196643 NTT196637:NTT196643 ODP196637:ODP196643 ONL196637:ONL196643 OXH196637:OXH196643 PHD196637:PHD196643 PQZ196637:PQZ196643 QAV196637:QAV196643 QKR196637:QKR196643 QUN196637:QUN196643 REJ196637:REJ196643 ROF196637:ROF196643 RYB196637:RYB196643 SHX196637:SHX196643 SRT196637:SRT196643 TBP196637:TBP196643 TLL196637:TLL196643 TVH196637:TVH196643 UFD196637:UFD196643 UOZ196637:UOZ196643 UYV196637:UYV196643 VIR196637:VIR196643 VSN196637:VSN196643 WCJ196637:WCJ196643 WMF196637:WMF196643 WWB196637:WWB196643 T262173:T262179 JP262173:JP262179 TL262173:TL262179 ADH262173:ADH262179 AND262173:AND262179 AWZ262173:AWZ262179 BGV262173:BGV262179 BQR262173:BQR262179 CAN262173:CAN262179 CKJ262173:CKJ262179 CUF262173:CUF262179 DEB262173:DEB262179 DNX262173:DNX262179 DXT262173:DXT262179 EHP262173:EHP262179 ERL262173:ERL262179 FBH262173:FBH262179 FLD262173:FLD262179 FUZ262173:FUZ262179 GEV262173:GEV262179 GOR262173:GOR262179 GYN262173:GYN262179 HIJ262173:HIJ262179 HSF262173:HSF262179 ICB262173:ICB262179 ILX262173:ILX262179 IVT262173:IVT262179 JFP262173:JFP262179 JPL262173:JPL262179 JZH262173:JZH262179 KJD262173:KJD262179 KSZ262173:KSZ262179 LCV262173:LCV262179 LMR262173:LMR262179 LWN262173:LWN262179 MGJ262173:MGJ262179 MQF262173:MQF262179 NAB262173:NAB262179 NJX262173:NJX262179 NTT262173:NTT262179 ODP262173:ODP262179 ONL262173:ONL262179 OXH262173:OXH262179 PHD262173:PHD262179 PQZ262173:PQZ262179 QAV262173:QAV262179 QKR262173:QKR262179 QUN262173:QUN262179 REJ262173:REJ262179 ROF262173:ROF262179 RYB262173:RYB262179 SHX262173:SHX262179 SRT262173:SRT262179 TBP262173:TBP262179 TLL262173:TLL262179 TVH262173:TVH262179 UFD262173:UFD262179 UOZ262173:UOZ262179 UYV262173:UYV262179 VIR262173:VIR262179 VSN262173:VSN262179 WCJ262173:WCJ262179 WMF262173:WMF262179 WWB262173:WWB262179 T327709:T327715 JP327709:JP327715 TL327709:TL327715 ADH327709:ADH327715 AND327709:AND327715 AWZ327709:AWZ327715 BGV327709:BGV327715 BQR327709:BQR327715 CAN327709:CAN327715 CKJ327709:CKJ327715 CUF327709:CUF327715 DEB327709:DEB327715 DNX327709:DNX327715 DXT327709:DXT327715 EHP327709:EHP327715 ERL327709:ERL327715 FBH327709:FBH327715 FLD327709:FLD327715 FUZ327709:FUZ327715 GEV327709:GEV327715 GOR327709:GOR327715 GYN327709:GYN327715 HIJ327709:HIJ327715 HSF327709:HSF327715 ICB327709:ICB327715 ILX327709:ILX327715 IVT327709:IVT327715 JFP327709:JFP327715 JPL327709:JPL327715 JZH327709:JZH327715 KJD327709:KJD327715 KSZ327709:KSZ327715 LCV327709:LCV327715 LMR327709:LMR327715 LWN327709:LWN327715 MGJ327709:MGJ327715 MQF327709:MQF327715 NAB327709:NAB327715 NJX327709:NJX327715 NTT327709:NTT327715 ODP327709:ODP327715 ONL327709:ONL327715 OXH327709:OXH327715 PHD327709:PHD327715 PQZ327709:PQZ327715 QAV327709:QAV327715 QKR327709:QKR327715 QUN327709:QUN327715 REJ327709:REJ327715 ROF327709:ROF327715 RYB327709:RYB327715 SHX327709:SHX327715 SRT327709:SRT327715 TBP327709:TBP327715 TLL327709:TLL327715 TVH327709:TVH327715 UFD327709:UFD327715 UOZ327709:UOZ327715 UYV327709:UYV327715 VIR327709:VIR327715 VSN327709:VSN327715 WCJ327709:WCJ327715 WMF327709:WMF327715 WWB327709:WWB327715 T393245:T393251 JP393245:JP393251 TL393245:TL393251 ADH393245:ADH393251 AND393245:AND393251 AWZ393245:AWZ393251 BGV393245:BGV393251 BQR393245:BQR393251 CAN393245:CAN393251 CKJ393245:CKJ393251 CUF393245:CUF393251 DEB393245:DEB393251 DNX393245:DNX393251 DXT393245:DXT393251 EHP393245:EHP393251 ERL393245:ERL393251 FBH393245:FBH393251 FLD393245:FLD393251 FUZ393245:FUZ393251 GEV393245:GEV393251 GOR393245:GOR393251 GYN393245:GYN393251 HIJ393245:HIJ393251 HSF393245:HSF393251 ICB393245:ICB393251 ILX393245:ILX393251 IVT393245:IVT393251 JFP393245:JFP393251 JPL393245:JPL393251 JZH393245:JZH393251 KJD393245:KJD393251 KSZ393245:KSZ393251 LCV393245:LCV393251 LMR393245:LMR393251 LWN393245:LWN393251 MGJ393245:MGJ393251 MQF393245:MQF393251 NAB393245:NAB393251 NJX393245:NJX393251 NTT393245:NTT393251 ODP393245:ODP393251 ONL393245:ONL393251 OXH393245:OXH393251 PHD393245:PHD393251 PQZ393245:PQZ393251 QAV393245:QAV393251 QKR393245:QKR393251 QUN393245:QUN393251 REJ393245:REJ393251 ROF393245:ROF393251 RYB393245:RYB393251 SHX393245:SHX393251 SRT393245:SRT393251 TBP393245:TBP393251 TLL393245:TLL393251 TVH393245:TVH393251 UFD393245:UFD393251 UOZ393245:UOZ393251 UYV393245:UYV393251 VIR393245:VIR393251 VSN393245:VSN393251 WCJ393245:WCJ393251 WMF393245:WMF393251 WWB393245:WWB393251 T458781:T458787 JP458781:JP458787 TL458781:TL458787 ADH458781:ADH458787 AND458781:AND458787 AWZ458781:AWZ458787 BGV458781:BGV458787 BQR458781:BQR458787 CAN458781:CAN458787 CKJ458781:CKJ458787 CUF458781:CUF458787 DEB458781:DEB458787 DNX458781:DNX458787 DXT458781:DXT458787 EHP458781:EHP458787 ERL458781:ERL458787 FBH458781:FBH458787 FLD458781:FLD458787 FUZ458781:FUZ458787 GEV458781:GEV458787 GOR458781:GOR458787 GYN458781:GYN458787 HIJ458781:HIJ458787 HSF458781:HSF458787 ICB458781:ICB458787 ILX458781:ILX458787 IVT458781:IVT458787 JFP458781:JFP458787 JPL458781:JPL458787 JZH458781:JZH458787 KJD458781:KJD458787 KSZ458781:KSZ458787 LCV458781:LCV458787 LMR458781:LMR458787 LWN458781:LWN458787 MGJ458781:MGJ458787 MQF458781:MQF458787 NAB458781:NAB458787 NJX458781:NJX458787 NTT458781:NTT458787 ODP458781:ODP458787 ONL458781:ONL458787 OXH458781:OXH458787 PHD458781:PHD458787 PQZ458781:PQZ458787 QAV458781:QAV458787 QKR458781:QKR458787 QUN458781:QUN458787 REJ458781:REJ458787 ROF458781:ROF458787 RYB458781:RYB458787 SHX458781:SHX458787 SRT458781:SRT458787 TBP458781:TBP458787 TLL458781:TLL458787 TVH458781:TVH458787 UFD458781:UFD458787 UOZ458781:UOZ458787 UYV458781:UYV458787 VIR458781:VIR458787 VSN458781:VSN458787 WCJ458781:WCJ458787 WMF458781:WMF458787 WWB458781:WWB458787 T524317:T524323 JP524317:JP524323 TL524317:TL524323 ADH524317:ADH524323 AND524317:AND524323 AWZ524317:AWZ524323 BGV524317:BGV524323 BQR524317:BQR524323 CAN524317:CAN524323 CKJ524317:CKJ524323 CUF524317:CUF524323 DEB524317:DEB524323 DNX524317:DNX524323 DXT524317:DXT524323 EHP524317:EHP524323 ERL524317:ERL524323 FBH524317:FBH524323 FLD524317:FLD524323 FUZ524317:FUZ524323 GEV524317:GEV524323 GOR524317:GOR524323 GYN524317:GYN524323 HIJ524317:HIJ524323 HSF524317:HSF524323 ICB524317:ICB524323 ILX524317:ILX524323 IVT524317:IVT524323 JFP524317:JFP524323 JPL524317:JPL524323 JZH524317:JZH524323 KJD524317:KJD524323 KSZ524317:KSZ524323 LCV524317:LCV524323 LMR524317:LMR524323 LWN524317:LWN524323 MGJ524317:MGJ524323 MQF524317:MQF524323 NAB524317:NAB524323 NJX524317:NJX524323 NTT524317:NTT524323 ODP524317:ODP524323 ONL524317:ONL524323 OXH524317:OXH524323 PHD524317:PHD524323 PQZ524317:PQZ524323 QAV524317:QAV524323 QKR524317:QKR524323 QUN524317:QUN524323 REJ524317:REJ524323 ROF524317:ROF524323 RYB524317:RYB524323 SHX524317:SHX524323 SRT524317:SRT524323 TBP524317:TBP524323 TLL524317:TLL524323 TVH524317:TVH524323 UFD524317:UFD524323 UOZ524317:UOZ524323 UYV524317:UYV524323 VIR524317:VIR524323 VSN524317:VSN524323 WCJ524317:WCJ524323 WMF524317:WMF524323 WWB524317:WWB524323 T589853:T589859 JP589853:JP589859 TL589853:TL589859 ADH589853:ADH589859 AND589853:AND589859 AWZ589853:AWZ589859 BGV589853:BGV589859 BQR589853:BQR589859 CAN589853:CAN589859 CKJ589853:CKJ589859 CUF589853:CUF589859 DEB589853:DEB589859 DNX589853:DNX589859 DXT589853:DXT589859 EHP589853:EHP589859 ERL589853:ERL589859 FBH589853:FBH589859 FLD589853:FLD589859 FUZ589853:FUZ589859 GEV589853:GEV589859 GOR589853:GOR589859 GYN589853:GYN589859 HIJ589853:HIJ589859 HSF589853:HSF589859 ICB589853:ICB589859 ILX589853:ILX589859 IVT589853:IVT589859 JFP589853:JFP589859 JPL589853:JPL589859 JZH589853:JZH589859 KJD589853:KJD589859 KSZ589853:KSZ589859 LCV589853:LCV589859 LMR589853:LMR589859 LWN589853:LWN589859 MGJ589853:MGJ589859 MQF589853:MQF589859 NAB589853:NAB589859 NJX589853:NJX589859 NTT589853:NTT589859 ODP589853:ODP589859 ONL589853:ONL589859 OXH589853:OXH589859 PHD589853:PHD589859 PQZ589853:PQZ589859 QAV589853:QAV589859 QKR589853:QKR589859 QUN589853:QUN589859 REJ589853:REJ589859 ROF589853:ROF589859 RYB589853:RYB589859 SHX589853:SHX589859 SRT589853:SRT589859 TBP589853:TBP589859 TLL589853:TLL589859 TVH589853:TVH589859 UFD589853:UFD589859 UOZ589853:UOZ589859 UYV589853:UYV589859 VIR589853:VIR589859 VSN589853:VSN589859 WCJ589853:WCJ589859 WMF589853:WMF589859 WWB589853:WWB589859 T655389:T655395 JP655389:JP655395 TL655389:TL655395 ADH655389:ADH655395 AND655389:AND655395 AWZ655389:AWZ655395 BGV655389:BGV655395 BQR655389:BQR655395 CAN655389:CAN655395 CKJ655389:CKJ655395 CUF655389:CUF655395 DEB655389:DEB655395 DNX655389:DNX655395 DXT655389:DXT655395 EHP655389:EHP655395 ERL655389:ERL655395 FBH655389:FBH655395 FLD655389:FLD655395 FUZ655389:FUZ655395 GEV655389:GEV655395 GOR655389:GOR655395 GYN655389:GYN655395 HIJ655389:HIJ655395 HSF655389:HSF655395 ICB655389:ICB655395 ILX655389:ILX655395 IVT655389:IVT655395 JFP655389:JFP655395 JPL655389:JPL655395 JZH655389:JZH655395 KJD655389:KJD655395 KSZ655389:KSZ655395 LCV655389:LCV655395 LMR655389:LMR655395 LWN655389:LWN655395 MGJ655389:MGJ655395 MQF655389:MQF655395 NAB655389:NAB655395 NJX655389:NJX655395 NTT655389:NTT655395 ODP655389:ODP655395 ONL655389:ONL655395 OXH655389:OXH655395 PHD655389:PHD655395 PQZ655389:PQZ655395 QAV655389:QAV655395 QKR655389:QKR655395 QUN655389:QUN655395 REJ655389:REJ655395 ROF655389:ROF655395 RYB655389:RYB655395 SHX655389:SHX655395 SRT655389:SRT655395 TBP655389:TBP655395 TLL655389:TLL655395 TVH655389:TVH655395 UFD655389:UFD655395 UOZ655389:UOZ655395 UYV655389:UYV655395 VIR655389:VIR655395 VSN655389:VSN655395 WCJ655389:WCJ655395 WMF655389:WMF655395 WWB655389:WWB655395 T720925:T720931 JP720925:JP720931 TL720925:TL720931 ADH720925:ADH720931 AND720925:AND720931 AWZ720925:AWZ720931 BGV720925:BGV720931 BQR720925:BQR720931 CAN720925:CAN720931 CKJ720925:CKJ720931 CUF720925:CUF720931 DEB720925:DEB720931 DNX720925:DNX720931 DXT720925:DXT720931 EHP720925:EHP720931 ERL720925:ERL720931 FBH720925:FBH720931 FLD720925:FLD720931 FUZ720925:FUZ720931 GEV720925:GEV720931 GOR720925:GOR720931 GYN720925:GYN720931 HIJ720925:HIJ720931 HSF720925:HSF720931 ICB720925:ICB720931 ILX720925:ILX720931 IVT720925:IVT720931 JFP720925:JFP720931 JPL720925:JPL720931 JZH720925:JZH720931 KJD720925:KJD720931 KSZ720925:KSZ720931 LCV720925:LCV720931 LMR720925:LMR720931 LWN720925:LWN720931 MGJ720925:MGJ720931 MQF720925:MQF720931 NAB720925:NAB720931 NJX720925:NJX720931 NTT720925:NTT720931 ODP720925:ODP720931 ONL720925:ONL720931 OXH720925:OXH720931 PHD720925:PHD720931 PQZ720925:PQZ720931 QAV720925:QAV720931 QKR720925:QKR720931 QUN720925:QUN720931 REJ720925:REJ720931 ROF720925:ROF720931 RYB720925:RYB720931 SHX720925:SHX720931 SRT720925:SRT720931 TBP720925:TBP720931 TLL720925:TLL720931 TVH720925:TVH720931 UFD720925:UFD720931 UOZ720925:UOZ720931 UYV720925:UYV720931 VIR720925:VIR720931 VSN720925:VSN720931 WCJ720925:WCJ720931 WMF720925:WMF720931 WWB720925:WWB720931 T786461:T786467 JP786461:JP786467 TL786461:TL786467 ADH786461:ADH786467 AND786461:AND786467 AWZ786461:AWZ786467 BGV786461:BGV786467 BQR786461:BQR786467 CAN786461:CAN786467 CKJ786461:CKJ786467 CUF786461:CUF786467 DEB786461:DEB786467 DNX786461:DNX786467 DXT786461:DXT786467 EHP786461:EHP786467 ERL786461:ERL786467 FBH786461:FBH786467 FLD786461:FLD786467 FUZ786461:FUZ786467 GEV786461:GEV786467 GOR786461:GOR786467 GYN786461:GYN786467 HIJ786461:HIJ786467 HSF786461:HSF786467 ICB786461:ICB786467 ILX786461:ILX786467 IVT786461:IVT786467 JFP786461:JFP786467 JPL786461:JPL786467 JZH786461:JZH786467 KJD786461:KJD786467 KSZ786461:KSZ786467 LCV786461:LCV786467 LMR786461:LMR786467 LWN786461:LWN786467 MGJ786461:MGJ786467 MQF786461:MQF786467 NAB786461:NAB786467 NJX786461:NJX786467 NTT786461:NTT786467 ODP786461:ODP786467 ONL786461:ONL786467 OXH786461:OXH786467 PHD786461:PHD786467 PQZ786461:PQZ786467 QAV786461:QAV786467 QKR786461:QKR786467 QUN786461:QUN786467 REJ786461:REJ786467 ROF786461:ROF786467 RYB786461:RYB786467 SHX786461:SHX786467 SRT786461:SRT786467 TBP786461:TBP786467 TLL786461:TLL786467 TVH786461:TVH786467 UFD786461:UFD786467 UOZ786461:UOZ786467 UYV786461:UYV786467 VIR786461:VIR786467 VSN786461:VSN786467 WCJ786461:WCJ786467 WMF786461:WMF786467 WWB786461:WWB786467 T851997:T852003 JP851997:JP852003 TL851997:TL852003 ADH851997:ADH852003 AND851997:AND852003 AWZ851997:AWZ852003 BGV851997:BGV852003 BQR851997:BQR852003 CAN851997:CAN852003 CKJ851997:CKJ852003 CUF851997:CUF852003 DEB851997:DEB852003 DNX851997:DNX852003 DXT851997:DXT852003 EHP851997:EHP852003 ERL851997:ERL852003 FBH851997:FBH852003 FLD851997:FLD852003 FUZ851997:FUZ852003 GEV851997:GEV852003 GOR851997:GOR852003 GYN851997:GYN852003 HIJ851997:HIJ852003 HSF851997:HSF852003 ICB851997:ICB852003 ILX851997:ILX852003 IVT851997:IVT852003 JFP851997:JFP852003 JPL851997:JPL852003 JZH851997:JZH852003 KJD851997:KJD852003 KSZ851997:KSZ852003 LCV851997:LCV852003 LMR851997:LMR852003 LWN851997:LWN852003 MGJ851997:MGJ852003 MQF851997:MQF852003 NAB851997:NAB852003 NJX851997:NJX852003 NTT851997:NTT852003 ODP851997:ODP852003 ONL851997:ONL852003 OXH851997:OXH852003 PHD851997:PHD852003 PQZ851997:PQZ852003 QAV851997:QAV852003 QKR851997:QKR852003 QUN851997:QUN852003 REJ851997:REJ852003 ROF851997:ROF852003 RYB851997:RYB852003 SHX851997:SHX852003 SRT851997:SRT852003 TBP851997:TBP852003 TLL851997:TLL852003 TVH851997:TVH852003 UFD851997:UFD852003 UOZ851997:UOZ852003 UYV851997:UYV852003 VIR851997:VIR852003 VSN851997:VSN852003 WCJ851997:WCJ852003 WMF851997:WMF852003 WWB851997:WWB852003 T917533:T917539 JP917533:JP917539 TL917533:TL917539 ADH917533:ADH917539 AND917533:AND917539 AWZ917533:AWZ917539 BGV917533:BGV917539 BQR917533:BQR917539 CAN917533:CAN917539 CKJ917533:CKJ917539 CUF917533:CUF917539 DEB917533:DEB917539 DNX917533:DNX917539 DXT917533:DXT917539 EHP917533:EHP917539 ERL917533:ERL917539 FBH917533:FBH917539 FLD917533:FLD917539 FUZ917533:FUZ917539 GEV917533:GEV917539 GOR917533:GOR917539 GYN917533:GYN917539 HIJ917533:HIJ917539 HSF917533:HSF917539 ICB917533:ICB917539 ILX917533:ILX917539 IVT917533:IVT917539 JFP917533:JFP917539 JPL917533:JPL917539 JZH917533:JZH917539 KJD917533:KJD917539 KSZ917533:KSZ917539 LCV917533:LCV917539 LMR917533:LMR917539 LWN917533:LWN917539 MGJ917533:MGJ917539 MQF917533:MQF917539 NAB917533:NAB917539 NJX917533:NJX917539 NTT917533:NTT917539 ODP917533:ODP917539 ONL917533:ONL917539 OXH917533:OXH917539 PHD917533:PHD917539 PQZ917533:PQZ917539 QAV917533:QAV917539 QKR917533:QKR917539 QUN917533:QUN917539 REJ917533:REJ917539 ROF917533:ROF917539 RYB917533:RYB917539 SHX917533:SHX917539 SRT917533:SRT917539 TBP917533:TBP917539 TLL917533:TLL917539 TVH917533:TVH917539 UFD917533:UFD917539 UOZ917533:UOZ917539 UYV917533:UYV917539 VIR917533:VIR917539 VSN917533:VSN917539 WCJ917533:WCJ917539 WMF917533:WMF917539 WWB917533:WWB917539 T983069:T983075 JP983069:JP983075 TL983069:TL983075 ADH983069:ADH983075 AND983069:AND983075 AWZ983069:AWZ983075 BGV983069:BGV983075 BQR983069:BQR983075 CAN983069:CAN983075 CKJ983069:CKJ983075 CUF983069:CUF983075 DEB983069:DEB983075 DNX983069:DNX983075 DXT983069:DXT983075 EHP983069:EHP983075 ERL983069:ERL983075 FBH983069:FBH983075 FLD983069:FLD983075 FUZ983069:FUZ983075 GEV983069:GEV983075 GOR983069:GOR983075 GYN983069:GYN983075 HIJ983069:HIJ983075 HSF983069:HSF983075 ICB983069:ICB983075 ILX983069:ILX983075 IVT983069:IVT983075 JFP983069:JFP983075 JPL983069:JPL983075 JZH983069:JZH983075 KJD983069:KJD983075 KSZ983069:KSZ983075 LCV983069:LCV983075 LMR983069:LMR983075 LWN983069:LWN983075 MGJ983069:MGJ983075 MQF983069:MQF983075 NAB983069:NAB983075 NJX983069:NJX983075 NTT983069:NTT983075 ODP983069:ODP983075 ONL983069:ONL983075 OXH983069:OXH983075 PHD983069:PHD983075 PQZ983069:PQZ983075 QAV983069:QAV983075 QKR983069:QKR983075 QUN983069:QUN983075 REJ983069:REJ983075 ROF983069:ROF983075 RYB983069:RYB983075 SHX983069:SHX983075 SRT983069:SRT983075 TBP983069:TBP983075 TLL983069:TLL983075 TVH983069:TVH983075 UFD983069:UFD983075 UOZ983069:UOZ983075 UYV983069:UYV983075 VIR983069:VIR983075 VSN983069:VSN983075 WCJ983069:WCJ983075 WMF983069:WMF983075 WWB983069:WWB983075 T19 JP19 TL19 ADH19 AND19 AWZ19 BGV19 BQR19 CAN19 CKJ19 CUF19 DEB19 DNX19 DXT19 EHP19 ERL19 FBH19 FLD19 FUZ19 GEV19 GOR19 GYN19 HIJ19 HSF19 ICB19 ILX19 IVT19 JFP19 JPL19 JZH19 KJD19 KSZ19 LCV19 LMR19 LWN19 MGJ19 MQF19 NAB19 NJX19 NTT19 ODP19 ONL19 OXH19 PHD19 PQZ19 QAV19 QKR19 QUN19 REJ19 ROF19 RYB19 SHX19 SRT19 TBP19 TLL19 TVH19 UFD19 UOZ19 UYV19 VIR19 VSN19 WCJ19 WMF19 WWB19 T65555 JP65555 TL65555 ADH65555 AND65555 AWZ65555 BGV65555 BQR65555 CAN65555 CKJ65555 CUF65555 DEB65555 DNX65555 DXT65555 EHP65555 ERL65555 FBH65555 FLD65555 FUZ65555 GEV65555 GOR65555 GYN65555 HIJ65555 HSF65555 ICB65555 ILX65555 IVT65555 JFP65555 JPL65555 JZH65555 KJD65555 KSZ65555 LCV65555 LMR65555 LWN65555 MGJ65555 MQF65555 NAB65555 NJX65555 NTT65555 ODP65555 ONL65555 OXH65555 PHD65555 PQZ65555 QAV65555 QKR65555 QUN65555 REJ65555 ROF65555 RYB65555 SHX65555 SRT65555 TBP65555 TLL65555 TVH65555 UFD65555 UOZ65555 UYV65555 VIR65555 VSN65555 WCJ65555 WMF65555 WWB65555 T131091 JP131091 TL131091 ADH131091 AND131091 AWZ131091 BGV131091 BQR131091 CAN131091 CKJ131091 CUF131091 DEB131091 DNX131091 DXT131091 EHP131091 ERL131091 FBH131091 FLD131091 FUZ131091 GEV131091 GOR131091 GYN131091 HIJ131091 HSF131091 ICB131091 ILX131091 IVT131091 JFP131091 JPL131091 JZH131091 KJD131091 KSZ131091 LCV131091 LMR131091 LWN131091 MGJ131091 MQF131091 NAB131091 NJX131091 NTT131091 ODP131091 ONL131091 OXH131091 PHD131091 PQZ131091 QAV131091 QKR131091 QUN131091 REJ131091 ROF131091 RYB131091 SHX131091 SRT131091 TBP131091 TLL131091 TVH131091 UFD131091 UOZ131091 UYV131091 VIR131091 VSN131091 WCJ131091 WMF131091 WWB131091 T196627 JP196627 TL196627 ADH196627 AND196627 AWZ196627 BGV196627 BQR196627 CAN196627 CKJ196627 CUF196627 DEB196627 DNX196627 DXT196627 EHP196627 ERL196627 FBH196627 FLD196627 FUZ196627 GEV196627 GOR196627 GYN196627 HIJ196627 HSF196627 ICB196627 ILX196627 IVT196627 JFP196627 JPL196627 JZH196627 KJD196627 KSZ196627 LCV196627 LMR196627 LWN196627 MGJ196627 MQF196627 NAB196627 NJX196627 NTT196627 ODP196627 ONL196627 OXH196627 PHD196627 PQZ196627 QAV196627 QKR196627 QUN196627 REJ196627 ROF196627 RYB196627 SHX196627 SRT196627 TBP196627 TLL196627 TVH196627 UFD196627 UOZ196627 UYV196627 VIR196627 VSN196627 WCJ196627 WMF196627 WWB196627 T262163 JP262163 TL262163 ADH262163 AND262163 AWZ262163 BGV262163 BQR262163 CAN262163 CKJ262163 CUF262163 DEB262163 DNX262163 DXT262163 EHP262163 ERL262163 FBH262163 FLD262163 FUZ262163 GEV262163 GOR262163 GYN262163 HIJ262163 HSF262163 ICB262163 ILX262163 IVT262163 JFP262163 JPL262163 JZH262163 KJD262163 KSZ262163 LCV262163 LMR262163 LWN262163 MGJ262163 MQF262163 NAB262163 NJX262163 NTT262163 ODP262163 ONL262163 OXH262163 PHD262163 PQZ262163 QAV262163 QKR262163 QUN262163 REJ262163 ROF262163 RYB262163 SHX262163 SRT262163 TBP262163 TLL262163 TVH262163 UFD262163 UOZ262163 UYV262163 VIR262163 VSN262163 WCJ262163 WMF262163 WWB262163 T327699 JP327699 TL327699 ADH327699 AND327699 AWZ327699 BGV327699 BQR327699 CAN327699 CKJ327699 CUF327699 DEB327699 DNX327699 DXT327699 EHP327699 ERL327699 FBH327699 FLD327699 FUZ327699 GEV327699 GOR327699 GYN327699 HIJ327699 HSF327699 ICB327699 ILX327699 IVT327699 JFP327699 JPL327699 JZH327699 KJD327699 KSZ327699 LCV327699 LMR327699 LWN327699 MGJ327699 MQF327699 NAB327699 NJX327699 NTT327699 ODP327699 ONL327699 OXH327699 PHD327699 PQZ327699 QAV327699 QKR327699 QUN327699 REJ327699 ROF327699 RYB327699 SHX327699 SRT327699 TBP327699 TLL327699 TVH327699 UFD327699 UOZ327699 UYV327699 VIR327699 VSN327699 WCJ327699 WMF327699 WWB327699 T393235 JP393235 TL393235 ADH393235 AND393235 AWZ393235 BGV393235 BQR393235 CAN393235 CKJ393235 CUF393235 DEB393235 DNX393235 DXT393235 EHP393235 ERL393235 FBH393235 FLD393235 FUZ393235 GEV393235 GOR393235 GYN393235 HIJ393235 HSF393235 ICB393235 ILX393235 IVT393235 JFP393235 JPL393235 JZH393235 KJD393235 KSZ393235 LCV393235 LMR393235 LWN393235 MGJ393235 MQF393235 NAB393235 NJX393235 NTT393235 ODP393235 ONL393235 OXH393235 PHD393235 PQZ393235 QAV393235 QKR393235 QUN393235 REJ393235 ROF393235 RYB393235 SHX393235 SRT393235 TBP393235 TLL393235 TVH393235 UFD393235 UOZ393235 UYV393235 VIR393235 VSN393235 WCJ393235 WMF393235 WWB393235 T458771 JP458771 TL458771 ADH458771 AND458771 AWZ458771 BGV458771 BQR458771 CAN458771 CKJ458771 CUF458771 DEB458771 DNX458771 DXT458771 EHP458771 ERL458771 FBH458771 FLD458771 FUZ458771 GEV458771 GOR458771 GYN458771 HIJ458771 HSF458771 ICB458771 ILX458771 IVT458771 JFP458771 JPL458771 JZH458771 KJD458771 KSZ458771 LCV458771 LMR458771 LWN458771 MGJ458771 MQF458771 NAB458771 NJX458771 NTT458771 ODP458771 ONL458771 OXH458771 PHD458771 PQZ458771 QAV458771 QKR458771 QUN458771 REJ458771 ROF458771 RYB458771 SHX458771 SRT458771 TBP458771 TLL458771 TVH458771 UFD458771 UOZ458771 UYV458771 VIR458771 VSN458771 WCJ458771 WMF458771 WWB458771 T524307 JP524307 TL524307 ADH524307 AND524307 AWZ524307 BGV524307 BQR524307 CAN524307 CKJ524307 CUF524307 DEB524307 DNX524307 DXT524307 EHP524307 ERL524307 FBH524307 FLD524307 FUZ524307 GEV524307 GOR524307 GYN524307 HIJ524307 HSF524307 ICB524307 ILX524307 IVT524307 JFP524307 JPL524307 JZH524307 KJD524307 KSZ524307 LCV524307 LMR524307 LWN524307 MGJ524307 MQF524307 NAB524307 NJX524307 NTT524307 ODP524307 ONL524307 OXH524307 PHD524307 PQZ524307 QAV524307 QKR524307 QUN524307 REJ524307 ROF524307 RYB524307 SHX524307 SRT524307 TBP524307 TLL524307 TVH524307 UFD524307 UOZ524307 UYV524307 VIR524307 VSN524307 WCJ524307 WMF524307 WWB524307 T589843 JP589843 TL589843 ADH589843 AND589843 AWZ589843 BGV589843 BQR589843 CAN589843 CKJ589843 CUF589843 DEB589843 DNX589843 DXT589843 EHP589843 ERL589843 FBH589843 FLD589843 FUZ589843 GEV589843 GOR589843 GYN589843 HIJ589843 HSF589843 ICB589843 ILX589843 IVT589843 JFP589843 JPL589843 JZH589843 KJD589843 KSZ589843 LCV589843 LMR589843 LWN589843 MGJ589843 MQF589843 NAB589843 NJX589843 NTT589843 ODP589843 ONL589843 OXH589843 PHD589843 PQZ589843 QAV589843 QKR589843 QUN589843 REJ589843 ROF589843 RYB589843 SHX589843 SRT589843 TBP589843 TLL589843 TVH589843 UFD589843 UOZ589843 UYV589843 VIR589843 VSN589843 WCJ589843 WMF589843 WWB589843 T655379 JP655379 TL655379 ADH655379 AND655379 AWZ655379 BGV655379 BQR655379 CAN655379 CKJ655379 CUF655379 DEB655379 DNX655379 DXT655379 EHP655379 ERL655379 FBH655379 FLD655379 FUZ655379 GEV655379 GOR655379 GYN655379 HIJ655379 HSF655379 ICB655379 ILX655379 IVT655379 JFP655379 JPL655379 JZH655379 KJD655379 KSZ655379 LCV655379 LMR655379 LWN655379 MGJ655379 MQF655379 NAB655379 NJX655379 NTT655379 ODP655379 ONL655379 OXH655379 PHD655379 PQZ655379 QAV655379 QKR655379 QUN655379 REJ655379 ROF655379 RYB655379 SHX655379 SRT655379 TBP655379 TLL655379 TVH655379 UFD655379 UOZ655379 UYV655379 VIR655379 VSN655379 WCJ655379 WMF655379 WWB655379 T720915 JP720915 TL720915 ADH720915 AND720915 AWZ720915 BGV720915 BQR720915 CAN720915 CKJ720915 CUF720915 DEB720915 DNX720915 DXT720915 EHP720915 ERL720915 FBH720915 FLD720915 FUZ720915 GEV720915 GOR720915 GYN720915 HIJ720915 HSF720915 ICB720915 ILX720915 IVT720915 JFP720915 JPL720915 JZH720915 KJD720915 KSZ720915 LCV720915 LMR720915 LWN720915 MGJ720915 MQF720915 NAB720915 NJX720915 NTT720915 ODP720915 ONL720915 OXH720915 PHD720915 PQZ720915 QAV720915 QKR720915 QUN720915 REJ720915 ROF720915 RYB720915 SHX720915 SRT720915 TBP720915 TLL720915 TVH720915 UFD720915 UOZ720915 UYV720915 VIR720915 VSN720915 WCJ720915 WMF720915 WWB720915 T786451 JP786451 TL786451 ADH786451 AND786451 AWZ786451 BGV786451 BQR786451 CAN786451 CKJ786451 CUF786451 DEB786451 DNX786451 DXT786451 EHP786451 ERL786451 FBH786451 FLD786451 FUZ786451 GEV786451 GOR786451 GYN786451 HIJ786451 HSF786451 ICB786451 ILX786451 IVT786451 JFP786451 JPL786451 JZH786451 KJD786451 KSZ786451 LCV786451 LMR786451 LWN786451 MGJ786451 MQF786451 NAB786451 NJX786451 NTT786451 ODP786451 ONL786451 OXH786451 PHD786451 PQZ786451 QAV786451 QKR786451 QUN786451 REJ786451 ROF786451 RYB786451 SHX786451 SRT786451 TBP786451 TLL786451 TVH786451 UFD786451 UOZ786451 UYV786451 VIR786451 VSN786451 WCJ786451 WMF786451 WWB786451 T851987 JP851987 TL851987 ADH851987 AND851987 AWZ851987 BGV851987 BQR851987 CAN851987 CKJ851987 CUF851987 DEB851987 DNX851987 DXT851987 EHP851987 ERL851987 FBH851987 FLD851987 FUZ851987 GEV851987 GOR851987 GYN851987 HIJ851987 HSF851987 ICB851987 ILX851987 IVT851987 JFP851987 JPL851987 JZH851987 KJD851987 KSZ851987 LCV851987 LMR851987 LWN851987 MGJ851987 MQF851987 NAB851987 NJX851987 NTT851987 ODP851987 ONL851987 OXH851987 PHD851987 PQZ851987 QAV851987 QKR851987 QUN851987 REJ851987 ROF851987 RYB851987 SHX851987 SRT851987 TBP851987 TLL851987 TVH851987 UFD851987 UOZ851987 UYV851987 VIR851987 VSN851987 WCJ851987 WMF851987 WWB851987 T917523 JP917523 TL917523 ADH917523 AND917523 AWZ917523 BGV917523 BQR917523 CAN917523 CKJ917523 CUF917523 DEB917523 DNX917523 DXT917523 EHP917523 ERL917523 FBH917523 FLD917523 FUZ917523 GEV917523 GOR917523 GYN917523 HIJ917523 HSF917523 ICB917523 ILX917523 IVT917523 JFP917523 JPL917523 JZH917523 KJD917523 KSZ917523 LCV917523 LMR917523 LWN917523 MGJ917523 MQF917523 NAB917523 NJX917523 NTT917523 ODP917523 ONL917523 OXH917523 PHD917523 PQZ917523 QAV917523 QKR917523 QUN917523 REJ917523 ROF917523 RYB917523 SHX917523 SRT917523 TBP917523 TLL917523 TVH917523 UFD917523 UOZ917523 UYV917523 VIR917523 VSN917523 WCJ917523 WMF917523 WWB917523 T983059 JP983059 TL983059 ADH983059 AND983059 AWZ983059 BGV983059 BQR983059 CAN983059 CKJ983059 CUF983059 DEB983059 DNX983059 DXT983059 EHP983059 ERL983059 FBH983059 FLD983059 FUZ983059 GEV983059 GOR983059 GYN983059 HIJ983059 HSF983059 ICB983059 ILX983059 IVT983059 JFP983059 JPL983059 JZH983059 KJD983059 KSZ983059 LCV983059 LMR983059 LWN983059 MGJ983059 MQF983059 NAB983059 NJX983059 NTT983059 ODP983059 ONL983059 OXH983059 PHD983059 PQZ983059 QAV983059 QKR983059 QUN983059 REJ983059 ROF983059 RYB983059 SHX983059 SRT983059 TBP983059 TLL983059 TVH983059 UFD983059 UOZ983059 UYV983059 VIR983059 VSN983059 WCJ983059 WMF983059 WWB983059 T37:T39 JP37:JP39 TL37:TL39 ADH37:ADH39 AND37:AND39 AWZ37:AWZ39 BGV37:BGV39 BQR37:BQR39 CAN37:CAN39 CKJ37:CKJ39 CUF37:CUF39 DEB37:DEB39 DNX37:DNX39 DXT37:DXT39 EHP37:EHP39 ERL37:ERL39 FBH37:FBH39 FLD37:FLD39 FUZ37:FUZ39 GEV37:GEV39 GOR37:GOR39 GYN37:GYN39 HIJ37:HIJ39 HSF37:HSF39 ICB37:ICB39 ILX37:ILX39 IVT37:IVT39 JFP37:JFP39 JPL37:JPL39 JZH37:JZH39 KJD37:KJD39 KSZ37:KSZ39 LCV37:LCV39 LMR37:LMR39 LWN37:LWN39 MGJ37:MGJ39 MQF37:MQF39 NAB37:NAB39 NJX37:NJX39 NTT37:NTT39 ODP37:ODP39 ONL37:ONL39 OXH37:OXH39 PHD37:PHD39 PQZ37:PQZ39 QAV37:QAV39 QKR37:QKR39 QUN37:QUN39 REJ37:REJ39 ROF37:ROF39 RYB37:RYB39 SHX37:SHX39 SRT37:SRT39 TBP37:TBP39 TLL37:TLL39 TVH37:TVH39 UFD37:UFD39 UOZ37:UOZ39 UYV37:UYV39 VIR37:VIR39 VSN37:VSN39 WCJ37:WCJ39 WMF37:WMF39 WWB37:WWB39 T65573:T65575 JP65573:JP65575 TL65573:TL65575 ADH65573:ADH65575 AND65573:AND65575 AWZ65573:AWZ65575 BGV65573:BGV65575 BQR65573:BQR65575 CAN65573:CAN65575 CKJ65573:CKJ65575 CUF65573:CUF65575 DEB65573:DEB65575 DNX65573:DNX65575 DXT65573:DXT65575 EHP65573:EHP65575 ERL65573:ERL65575 FBH65573:FBH65575 FLD65573:FLD65575 FUZ65573:FUZ65575 GEV65573:GEV65575 GOR65573:GOR65575 GYN65573:GYN65575 HIJ65573:HIJ65575 HSF65573:HSF65575 ICB65573:ICB65575 ILX65573:ILX65575 IVT65573:IVT65575 JFP65573:JFP65575 JPL65573:JPL65575 JZH65573:JZH65575 KJD65573:KJD65575 KSZ65573:KSZ65575 LCV65573:LCV65575 LMR65573:LMR65575 LWN65573:LWN65575 MGJ65573:MGJ65575 MQF65573:MQF65575 NAB65573:NAB65575 NJX65573:NJX65575 NTT65573:NTT65575 ODP65573:ODP65575 ONL65573:ONL65575 OXH65573:OXH65575 PHD65573:PHD65575 PQZ65573:PQZ65575 QAV65573:QAV65575 QKR65573:QKR65575 QUN65573:QUN65575 REJ65573:REJ65575 ROF65573:ROF65575 RYB65573:RYB65575 SHX65573:SHX65575 SRT65573:SRT65575 TBP65573:TBP65575 TLL65573:TLL65575 TVH65573:TVH65575 UFD65573:UFD65575 UOZ65573:UOZ65575 UYV65573:UYV65575 VIR65573:VIR65575 VSN65573:VSN65575 WCJ65573:WCJ65575 WMF65573:WMF65575 WWB65573:WWB65575 T131109:T131111 JP131109:JP131111 TL131109:TL131111 ADH131109:ADH131111 AND131109:AND131111 AWZ131109:AWZ131111 BGV131109:BGV131111 BQR131109:BQR131111 CAN131109:CAN131111 CKJ131109:CKJ131111 CUF131109:CUF131111 DEB131109:DEB131111 DNX131109:DNX131111 DXT131109:DXT131111 EHP131109:EHP131111 ERL131109:ERL131111 FBH131109:FBH131111 FLD131109:FLD131111 FUZ131109:FUZ131111 GEV131109:GEV131111 GOR131109:GOR131111 GYN131109:GYN131111 HIJ131109:HIJ131111 HSF131109:HSF131111 ICB131109:ICB131111 ILX131109:ILX131111 IVT131109:IVT131111 JFP131109:JFP131111 JPL131109:JPL131111 JZH131109:JZH131111 KJD131109:KJD131111 KSZ131109:KSZ131111 LCV131109:LCV131111 LMR131109:LMR131111 LWN131109:LWN131111 MGJ131109:MGJ131111 MQF131109:MQF131111 NAB131109:NAB131111 NJX131109:NJX131111 NTT131109:NTT131111 ODP131109:ODP131111 ONL131109:ONL131111 OXH131109:OXH131111 PHD131109:PHD131111 PQZ131109:PQZ131111 QAV131109:QAV131111 QKR131109:QKR131111 QUN131109:QUN131111 REJ131109:REJ131111 ROF131109:ROF131111 RYB131109:RYB131111 SHX131109:SHX131111 SRT131109:SRT131111 TBP131109:TBP131111 TLL131109:TLL131111 TVH131109:TVH131111 UFD131109:UFD131111 UOZ131109:UOZ131111 UYV131109:UYV131111 VIR131109:VIR131111 VSN131109:VSN131111 WCJ131109:WCJ131111 WMF131109:WMF131111 WWB131109:WWB131111 T196645:T196647 JP196645:JP196647 TL196645:TL196647 ADH196645:ADH196647 AND196645:AND196647 AWZ196645:AWZ196647 BGV196645:BGV196647 BQR196645:BQR196647 CAN196645:CAN196647 CKJ196645:CKJ196647 CUF196645:CUF196647 DEB196645:DEB196647 DNX196645:DNX196647 DXT196645:DXT196647 EHP196645:EHP196647 ERL196645:ERL196647 FBH196645:FBH196647 FLD196645:FLD196647 FUZ196645:FUZ196647 GEV196645:GEV196647 GOR196645:GOR196647 GYN196645:GYN196647 HIJ196645:HIJ196647 HSF196645:HSF196647 ICB196645:ICB196647 ILX196645:ILX196647 IVT196645:IVT196647 JFP196645:JFP196647 JPL196645:JPL196647 JZH196645:JZH196647 KJD196645:KJD196647 KSZ196645:KSZ196647 LCV196645:LCV196647 LMR196645:LMR196647 LWN196645:LWN196647 MGJ196645:MGJ196647 MQF196645:MQF196647 NAB196645:NAB196647 NJX196645:NJX196647 NTT196645:NTT196647 ODP196645:ODP196647 ONL196645:ONL196647 OXH196645:OXH196647 PHD196645:PHD196647 PQZ196645:PQZ196647 QAV196645:QAV196647 QKR196645:QKR196647 QUN196645:QUN196647 REJ196645:REJ196647 ROF196645:ROF196647 RYB196645:RYB196647 SHX196645:SHX196647 SRT196645:SRT196647 TBP196645:TBP196647 TLL196645:TLL196647 TVH196645:TVH196647 UFD196645:UFD196647 UOZ196645:UOZ196647 UYV196645:UYV196647 VIR196645:VIR196647 VSN196645:VSN196647 WCJ196645:WCJ196647 WMF196645:WMF196647 WWB196645:WWB196647 T262181:T262183 JP262181:JP262183 TL262181:TL262183 ADH262181:ADH262183 AND262181:AND262183 AWZ262181:AWZ262183 BGV262181:BGV262183 BQR262181:BQR262183 CAN262181:CAN262183 CKJ262181:CKJ262183 CUF262181:CUF262183 DEB262181:DEB262183 DNX262181:DNX262183 DXT262181:DXT262183 EHP262181:EHP262183 ERL262181:ERL262183 FBH262181:FBH262183 FLD262181:FLD262183 FUZ262181:FUZ262183 GEV262181:GEV262183 GOR262181:GOR262183 GYN262181:GYN262183 HIJ262181:HIJ262183 HSF262181:HSF262183 ICB262181:ICB262183 ILX262181:ILX262183 IVT262181:IVT262183 JFP262181:JFP262183 JPL262181:JPL262183 JZH262181:JZH262183 KJD262181:KJD262183 KSZ262181:KSZ262183 LCV262181:LCV262183 LMR262181:LMR262183 LWN262181:LWN262183 MGJ262181:MGJ262183 MQF262181:MQF262183 NAB262181:NAB262183 NJX262181:NJX262183 NTT262181:NTT262183 ODP262181:ODP262183 ONL262181:ONL262183 OXH262181:OXH262183 PHD262181:PHD262183 PQZ262181:PQZ262183 QAV262181:QAV262183 QKR262181:QKR262183 QUN262181:QUN262183 REJ262181:REJ262183 ROF262181:ROF262183 RYB262181:RYB262183 SHX262181:SHX262183 SRT262181:SRT262183 TBP262181:TBP262183 TLL262181:TLL262183 TVH262181:TVH262183 UFD262181:UFD262183 UOZ262181:UOZ262183 UYV262181:UYV262183 VIR262181:VIR262183 VSN262181:VSN262183 WCJ262181:WCJ262183 WMF262181:WMF262183 WWB262181:WWB262183 T327717:T327719 JP327717:JP327719 TL327717:TL327719 ADH327717:ADH327719 AND327717:AND327719 AWZ327717:AWZ327719 BGV327717:BGV327719 BQR327717:BQR327719 CAN327717:CAN327719 CKJ327717:CKJ327719 CUF327717:CUF327719 DEB327717:DEB327719 DNX327717:DNX327719 DXT327717:DXT327719 EHP327717:EHP327719 ERL327717:ERL327719 FBH327717:FBH327719 FLD327717:FLD327719 FUZ327717:FUZ327719 GEV327717:GEV327719 GOR327717:GOR327719 GYN327717:GYN327719 HIJ327717:HIJ327719 HSF327717:HSF327719 ICB327717:ICB327719 ILX327717:ILX327719 IVT327717:IVT327719 JFP327717:JFP327719 JPL327717:JPL327719 JZH327717:JZH327719 KJD327717:KJD327719 KSZ327717:KSZ327719 LCV327717:LCV327719 LMR327717:LMR327719 LWN327717:LWN327719 MGJ327717:MGJ327719 MQF327717:MQF327719 NAB327717:NAB327719 NJX327717:NJX327719 NTT327717:NTT327719 ODP327717:ODP327719 ONL327717:ONL327719 OXH327717:OXH327719 PHD327717:PHD327719 PQZ327717:PQZ327719 QAV327717:QAV327719 QKR327717:QKR327719 QUN327717:QUN327719 REJ327717:REJ327719 ROF327717:ROF327719 RYB327717:RYB327719 SHX327717:SHX327719 SRT327717:SRT327719 TBP327717:TBP327719 TLL327717:TLL327719 TVH327717:TVH327719 UFD327717:UFD327719 UOZ327717:UOZ327719 UYV327717:UYV327719 VIR327717:VIR327719 VSN327717:VSN327719 WCJ327717:WCJ327719 WMF327717:WMF327719 WWB327717:WWB327719 T393253:T393255 JP393253:JP393255 TL393253:TL393255 ADH393253:ADH393255 AND393253:AND393255 AWZ393253:AWZ393255 BGV393253:BGV393255 BQR393253:BQR393255 CAN393253:CAN393255 CKJ393253:CKJ393255 CUF393253:CUF393255 DEB393253:DEB393255 DNX393253:DNX393255 DXT393253:DXT393255 EHP393253:EHP393255 ERL393253:ERL393255 FBH393253:FBH393255 FLD393253:FLD393255 FUZ393253:FUZ393255 GEV393253:GEV393255 GOR393253:GOR393255 GYN393253:GYN393255 HIJ393253:HIJ393255 HSF393253:HSF393255 ICB393253:ICB393255 ILX393253:ILX393255 IVT393253:IVT393255 JFP393253:JFP393255 JPL393253:JPL393255 JZH393253:JZH393255 KJD393253:KJD393255 KSZ393253:KSZ393255 LCV393253:LCV393255 LMR393253:LMR393255 LWN393253:LWN393255 MGJ393253:MGJ393255 MQF393253:MQF393255 NAB393253:NAB393255 NJX393253:NJX393255 NTT393253:NTT393255 ODP393253:ODP393255 ONL393253:ONL393255 OXH393253:OXH393255 PHD393253:PHD393255 PQZ393253:PQZ393255 QAV393253:QAV393255 QKR393253:QKR393255 QUN393253:QUN393255 REJ393253:REJ393255 ROF393253:ROF393255 RYB393253:RYB393255 SHX393253:SHX393255 SRT393253:SRT393255 TBP393253:TBP393255 TLL393253:TLL393255 TVH393253:TVH393255 UFD393253:UFD393255 UOZ393253:UOZ393255 UYV393253:UYV393255 VIR393253:VIR393255 VSN393253:VSN393255 WCJ393253:WCJ393255 WMF393253:WMF393255 WWB393253:WWB393255 T458789:T458791 JP458789:JP458791 TL458789:TL458791 ADH458789:ADH458791 AND458789:AND458791 AWZ458789:AWZ458791 BGV458789:BGV458791 BQR458789:BQR458791 CAN458789:CAN458791 CKJ458789:CKJ458791 CUF458789:CUF458791 DEB458789:DEB458791 DNX458789:DNX458791 DXT458789:DXT458791 EHP458789:EHP458791 ERL458789:ERL458791 FBH458789:FBH458791 FLD458789:FLD458791 FUZ458789:FUZ458791 GEV458789:GEV458791 GOR458789:GOR458791 GYN458789:GYN458791 HIJ458789:HIJ458791 HSF458789:HSF458791 ICB458789:ICB458791 ILX458789:ILX458791 IVT458789:IVT458791 JFP458789:JFP458791 JPL458789:JPL458791 JZH458789:JZH458791 KJD458789:KJD458791 KSZ458789:KSZ458791 LCV458789:LCV458791 LMR458789:LMR458791 LWN458789:LWN458791 MGJ458789:MGJ458791 MQF458789:MQF458791 NAB458789:NAB458791 NJX458789:NJX458791 NTT458789:NTT458791 ODP458789:ODP458791 ONL458789:ONL458791 OXH458789:OXH458791 PHD458789:PHD458791 PQZ458789:PQZ458791 QAV458789:QAV458791 QKR458789:QKR458791 QUN458789:QUN458791 REJ458789:REJ458791 ROF458789:ROF458791 RYB458789:RYB458791 SHX458789:SHX458791 SRT458789:SRT458791 TBP458789:TBP458791 TLL458789:TLL458791 TVH458789:TVH458791 UFD458789:UFD458791 UOZ458789:UOZ458791 UYV458789:UYV458791 VIR458789:VIR458791 VSN458789:VSN458791 WCJ458789:WCJ458791 WMF458789:WMF458791 WWB458789:WWB458791 T524325:T524327 JP524325:JP524327 TL524325:TL524327 ADH524325:ADH524327 AND524325:AND524327 AWZ524325:AWZ524327 BGV524325:BGV524327 BQR524325:BQR524327 CAN524325:CAN524327 CKJ524325:CKJ524327 CUF524325:CUF524327 DEB524325:DEB524327 DNX524325:DNX524327 DXT524325:DXT524327 EHP524325:EHP524327 ERL524325:ERL524327 FBH524325:FBH524327 FLD524325:FLD524327 FUZ524325:FUZ524327 GEV524325:GEV524327 GOR524325:GOR524327 GYN524325:GYN524327 HIJ524325:HIJ524327 HSF524325:HSF524327 ICB524325:ICB524327 ILX524325:ILX524327 IVT524325:IVT524327 JFP524325:JFP524327 JPL524325:JPL524327 JZH524325:JZH524327 KJD524325:KJD524327 KSZ524325:KSZ524327 LCV524325:LCV524327 LMR524325:LMR524327 LWN524325:LWN524327 MGJ524325:MGJ524327 MQF524325:MQF524327 NAB524325:NAB524327 NJX524325:NJX524327 NTT524325:NTT524327 ODP524325:ODP524327 ONL524325:ONL524327 OXH524325:OXH524327 PHD524325:PHD524327 PQZ524325:PQZ524327 QAV524325:QAV524327 QKR524325:QKR524327 QUN524325:QUN524327 REJ524325:REJ524327 ROF524325:ROF524327 RYB524325:RYB524327 SHX524325:SHX524327 SRT524325:SRT524327 TBP524325:TBP524327 TLL524325:TLL524327 TVH524325:TVH524327 UFD524325:UFD524327 UOZ524325:UOZ524327 UYV524325:UYV524327 VIR524325:VIR524327 VSN524325:VSN524327 WCJ524325:WCJ524327 WMF524325:WMF524327 WWB524325:WWB524327 T589861:T589863 JP589861:JP589863 TL589861:TL589863 ADH589861:ADH589863 AND589861:AND589863 AWZ589861:AWZ589863 BGV589861:BGV589863 BQR589861:BQR589863 CAN589861:CAN589863 CKJ589861:CKJ589863 CUF589861:CUF589863 DEB589861:DEB589863 DNX589861:DNX589863 DXT589861:DXT589863 EHP589861:EHP589863 ERL589861:ERL589863 FBH589861:FBH589863 FLD589861:FLD589863 FUZ589861:FUZ589863 GEV589861:GEV589863 GOR589861:GOR589863 GYN589861:GYN589863 HIJ589861:HIJ589863 HSF589861:HSF589863 ICB589861:ICB589863 ILX589861:ILX589863 IVT589861:IVT589863 JFP589861:JFP589863 JPL589861:JPL589863 JZH589861:JZH589863 KJD589861:KJD589863 KSZ589861:KSZ589863 LCV589861:LCV589863 LMR589861:LMR589863 LWN589861:LWN589863 MGJ589861:MGJ589863 MQF589861:MQF589863 NAB589861:NAB589863 NJX589861:NJX589863 NTT589861:NTT589863 ODP589861:ODP589863 ONL589861:ONL589863 OXH589861:OXH589863 PHD589861:PHD589863 PQZ589861:PQZ589863 QAV589861:QAV589863 QKR589861:QKR589863 QUN589861:QUN589863 REJ589861:REJ589863 ROF589861:ROF589863 RYB589861:RYB589863 SHX589861:SHX589863 SRT589861:SRT589863 TBP589861:TBP589863 TLL589861:TLL589863 TVH589861:TVH589863 UFD589861:UFD589863 UOZ589861:UOZ589863 UYV589861:UYV589863 VIR589861:VIR589863 VSN589861:VSN589863 WCJ589861:WCJ589863 WMF589861:WMF589863 WWB589861:WWB589863 T655397:T655399 JP655397:JP655399 TL655397:TL655399 ADH655397:ADH655399 AND655397:AND655399 AWZ655397:AWZ655399 BGV655397:BGV655399 BQR655397:BQR655399 CAN655397:CAN655399 CKJ655397:CKJ655399 CUF655397:CUF655399 DEB655397:DEB655399 DNX655397:DNX655399 DXT655397:DXT655399 EHP655397:EHP655399 ERL655397:ERL655399 FBH655397:FBH655399 FLD655397:FLD655399 FUZ655397:FUZ655399 GEV655397:GEV655399 GOR655397:GOR655399 GYN655397:GYN655399 HIJ655397:HIJ655399 HSF655397:HSF655399 ICB655397:ICB655399 ILX655397:ILX655399 IVT655397:IVT655399 JFP655397:JFP655399 JPL655397:JPL655399 JZH655397:JZH655399 KJD655397:KJD655399 KSZ655397:KSZ655399 LCV655397:LCV655399 LMR655397:LMR655399 LWN655397:LWN655399 MGJ655397:MGJ655399 MQF655397:MQF655399 NAB655397:NAB655399 NJX655397:NJX655399 NTT655397:NTT655399 ODP655397:ODP655399 ONL655397:ONL655399 OXH655397:OXH655399 PHD655397:PHD655399 PQZ655397:PQZ655399 QAV655397:QAV655399 QKR655397:QKR655399 QUN655397:QUN655399 REJ655397:REJ655399 ROF655397:ROF655399 RYB655397:RYB655399 SHX655397:SHX655399 SRT655397:SRT655399 TBP655397:TBP655399 TLL655397:TLL655399 TVH655397:TVH655399 UFD655397:UFD655399 UOZ655397:UOZ655399 UYV655397:UYV655399 VIR655397:VIR655399 VSN655397:VSN655399 WCJ655397:WCJ655399 WMF655397:WMF655399 WWB655397:WWB655399 T720933:T720935 JP720933:JP720935 TL720933:TL720935 ADH720933:ADH720935 AND720933:AND720935 AWZ720933:AWZ720935 BGV720933:BGV720935 BQR720933:BQR720935 CAN720933:CAN720935 CKJ720933:CKJ720935 CUF720933:CUF720935 DEB720933:DEB720935 DNX720933:DNX720935 DXT720933:DXT720935 EHP720933:EHP720935 ERL720933:ERL720935 FBH720933:FBH720935 FLD720933:FLD720935 FUZ720933:FUZ720935 GEV720933:GEV720935 GOR720933:GOR720935 GYN720933:GYN720935 HIJ720933:HIJ720935 HSF720933:HSF720935 ICB720933:ICB720935 ILX720933:ILX720935 IVT720933:IVT720935 JFP720933:JFP720935 JPL720933:JPL720935 JZH720933:JZH720935 KJD720933:KJD720935 KSZ720933:KSZ720935 LCV720933:LCV720935 LMR720933:LMR720935 LWN720933:LWN720935 MGJ720933:MGJ720935 MQF720933:MQF720935 NAB720933:NAB720935 NJX720933:NJX720935 NTT720933:NTT720935 ODP720933:ODP720935 ONL720933:ONL720935 OXH720933:OXH720935 PHD720933:PHD720935 PQZ720933:PQZ720935 QAV720933:QAV720935 QKR720933:QKR720935 QUN720933:QUN720935 REJ720933:REJ720935 ROF720933:ROF720935 RYB720933:RYB720935 SHX720933:SHX720935 SRT720933:SRT720935 TBP720933:TBP720935 TLL720933:TLL720935 TVH720933:TVH720935 UFD720933:UFD720935 UOZ720933:UOZ720935 UYV720933:UYV720935 VIR720933:VIR720935 VSN720933:VSN720935 WCJ720933:WCJ720935 WMF720933:WMF720935 WWB720933:WWB720935 T786469:T786471 JP786469:JP786471 TL786469:TL786471 ADH786469:ADH786471 AND786469:AND786471 AWZ786469:AWZ786471 BGV786469:BGV786471 BQR786469:BQR786471 CAN786469:CAN786471 CKJ786469:CKJ786471 CUF786469:CUF786471 DEB786469:DEB786471 DNX786469:DNX786471 DXT786469:DXT786471 EHP786469:EHP786471 ERL786469:ERL786471 FBH786469:FBH786471 FLD786469:FLD786471 FUZ786469:FUZ786471 GEV786469:GEV786471 GOR786469:GOR786471 GYN786469:GYN786471 HIJ786469:HIJ786471 HSF786469:HSF786471 ICB786469:ICB786471 ILX786469:ILX786471 IVT786469:IVT786471 JFP786469:JFP786471 JPL786469:JPL786471 JZH786469:JZH786471 KJD786469:KJD786471 KSZ786469:KSZ786471 LCV786469:LCV786471 LMR786469:LMR786471 LWN786469:LWN786471 MGJ786469:MGJ786471 MQF786469:MQF786471 NAB786469:NAB786471 NJX786469:NJX786471 NTT786469:NTT786471 ODP786469:ODP786471 ONL786469:ONL786471 OXH786469:OXH786471 PHD786469:PHD786471 PQZ786469:PQZ786471 QAV786469:QAV786471 QKR786469:QKR786471 QUN786469:QUN786471 REJ786469:REJ786471 ROF786469:ROF786471 RYB786469:RYB786471 SHX786469:SHX786471 SRT786469:SRT786471 TBP786469:TBP786471 TLL786469:TLL786471 TVH786469:TVH786471 UFD786469:UFD786471 UOZ786469:UOZ786471 UYV786469:UYV786471 VIR786469:VIR786471 VSN786469:VSN786471 WCJ786469:WCJ786471 WMF786469:WMF786471 WWB786469:WWB786471 T852005:T852007 JP852005:JP852007 TL852005:TL852007 ADH852005:ADH852007 AND852005:AND852007 AWZ852005:AWZ852007 BGV852005:BGV852007 BQR852005:BQR852007 CAN852005:CAN852007 CKJ852005:CKJ852007 CUF852005:CUF852007 DEB852005:DEB852007 DNX852005:DNX852007 DXT852005:DXT852007 EHP852005:EHP852007 ERL852005:ERL852007 FBH852005:FBH852007 FLD852005:FLD852007 FUZ852005:FUZ852007 GEV852005:GEV852007 GOR852005:GOR852007 GYN852005:GYN852007 HIJ852005:HIJ852007 HSF852005:HSF852007 ICB852005:ICB852007 ILX852005:ILX852007 IVT852005:IVT852007 JFP852005:JFP852007 JPL852005:JPL852007 JZH852005:JZH852007 KJD852005:KJD852007 KSZ852005:KSZ852007 LCV852005:LCV852007 LMR852005:LMR852007 LWN852005:LWN852007 MGJ852005:MGJ852007 MQF852005:MQF852007 NAB852005:NAB852007 NJX852005:NJX852007 NTT852005:NTT852007 ODP852005:ODP852007 ONL852005:ONL852007 OXH852005:OXH852007 PHD852005:PHD852007 PQZ852005:PQZ852007 QAV852005:QAV852007 QKR852005:QKR852007 QUN852005:QUN852007 REJ852005:REJ852007 ROF852005:ROF852007 RYB852005:RYB852007 SHX852005:SHX852007 SRT852005:SRT852007 TBP852005:TBP852007 TLL852005:TLL852007 TVH852005:TVH852007 UFD852005:UFD852007 UOZ852005:UOZ852007 UYV852005:UYV852007 VIR852005:VIR852007 VSN852005:VSN852007 WCJ852005:WCJ852007 WMF852005:WMF852007 WWB852005:WWB852007 T917541:T917543 JP917541:JP917543 TL917541:TL917543 ADH917541:ADH917543 AND917541:AND917543 AWZ917541:AWZ917543 BGV917541:BGV917543 BQR917541:BQR917543 CAN917541:CAN917543 CKJ917541:CKJ917543 CUF917541:CUF917543 DEB917541:DEB917543 DNX917541:DNX917543 DXT917541:DXT917543 EHP917541:EHP917543 ERL917541:ERL917543 FBH917541:FBH917543 FLD917541:FLD917543 FUZ917541:FUZ917543 GEV917541:GEV917543 GOR917541:GOR917543 GYN917541:GYN917543 HIJ917541:HIJ917543 HSF917541:HSF917543 ICB917541:ICB917543 ILX917541:ILX917543 IVT917541:IVT917543 JFP917541:JFP917543 JPL917541:JPL917543 JZH917541:JZH917543 KJD917541:KJD917543 KSZ917541:KSZ917543 LCV917541:LCV917543 LMR917541:LMR917543 LWN917541:LWN917543 MGJ917541:MGJ917543 MQF917541:MQF917543 NAB917541:NAB917543 NJX917541:NJX917543 NTT917541:NTT917543 ODP917541:ODP917543 ONL917541:ONL917543 OXH917541:OXH917543 PHD917541:PHD917543 PQZ917541:PQZ917543 QAV917541:QAV917543 QKR917541:QKR917543 QUN917541:QUN917543 REJ917541:REJ917543 ROF917541:ROF917543 RYB917541:RYB917543 SHX917541:SHX917543 SRT917541:SRT917543 TBP917541:TBP917543 TLL917541:TLL917543 TVH917541:TVH917543 UFD917541:UFD917543 UOZ917541:UOZ917543 UYV917541:UYV917543 VIR917541:VIR917543 VSN917541:VSN917543 WCJ917541:WCJ917543 WMF917541:WMF917543 WWB917541:WWB917543 T983077:T983079 JP983077:JP983079 TL983077:TL983079 ADH983077:ADH983079 AND983077:AND983079 AWZ983077:AWZ983079 BGV983077:BGV983079 BQR983077:BQR983079 CAN983077:CAN983079 CKJ983077:CKJ983079 CUF983077:CUF983079 DEB983077:DEB983079 DNX983077:DNX983079 DXT983077:DXT983079 EHP983077:EHP983079 ERL983077:ERL983079 FBH983077:FBH983079 FLD983077:FLD983079 FUZ983077:FUZ983079 GEV983077:GEV983079 GOR983077:GOR983079 GYN983077:GYN983079 HIJ983077:HIJ983079 HSF983077:HSF983079 ICB983077:ICB983079 ILX983077:ILX983079 IVT983077:IVT983079 JFP983077:JFP983079 JPL983077:JPL983079 JZH983077:JZH983079 KJD983077:KJD983079 KSZ983077:KSZ983079 LCV983077:LCV983079 LMR983077:LMR983079 LWN983077:LWN983079 MGJ983077:MGJ983079 MQF983077:MQF983079 NAB983077:NAB983079 NJX983077:NJX983079 NTT983077:NTT983079 ODP983077:ODP983079 ONL983077:ONL983079 OXH983077:OXH983079 PHD983077:PHD983079 PQZ983077:PQZ983079 QAV983077:QAV983079 QKR983077:QKR983079 QUN983077:QUN983079 REJ983077:REJ983079 ROF983077:ROF983079 RYB983077:RYB983079 SHX983077:SHX983079 SRT983077:SRT983079 TBP983077:TBP983079 TLL983077:TLL983079 TVH983077:TVH983079 UFD983077:UFD983079 UOZ983077:UOZ983079 UYV983077:UYV983079 VIR983077:VIR983079 VSN983077:VSN983079 WCJ983077:WCJ983079 WMF983077:WMF983079 WWB983077:WWB983079 S40:S43 JO40:JO43 TK40:TK43 ADG40:ADG43 ANC40:ANC43 AWY40:AWY43 BGU40:BGU43 BQQ40:BQQ43 CAM40:CAM43 CKI40:CKI43 CUE40:CUE43 DEA40:DEA43 DNW40:DNW43 DXS40:DXS43 EHO40:EHO43 ERK40:ERK43 FBG40:FBG43 FLC40:FLC43 FUY40:FUY43 GEU40:GEU43 GOQ40:GOQ43 GYM40:GYM43 HII40:HII43 HSE40:HSE43 ICA40:ICA43 ILW40:ILW43 IVS40:IVS43 JFO40:JFO43 JPK40:JPK43 JZG40:JZG43 KJC40:KJC43 KSY40:KSY43 LCU40:LCU43 LMQ40:LMQ43 LWM40:LWM43 MGI40:MGI43 MQE40:MQE43 NAA40:NAA43 NJW40:NJW43 NTS40:NTS43 ODO40:ODO43 ONK40:ONK43 OXG40:OXG43 PHC40:PHC43 PQY40:PQY43 QAU40:QAU43 QKQ40:QKQ43 QUM40:QUM43 REI40:REI43 ROE40:ROE43 RYA40:RYA43 SHW40:SHW43 SRS40:SRS43 TBO40:TBO43 TLK40:TLK43 TVG40:TVG43 UFC40:UFC43 UOY40:UOY43 UYU40:UYU43 VIQ40:VIQ43 VSM40:VSM43 WCI40:WCI43 WME40:WME43 WWA40:WWA43 S65576:S65579 JO65576:JO65579 TK65576:TK65579 ADG65576:ADG65579 ANC65576:ANC65579 AWY65576:AWY65579 BGU65576:BGU65579 BQQ65576:BQQ65579 CAM65576:CAM65579 CKI65576:CKI65579 CUE65576:CUE65579 DEA65576:DEA65579 DNW65576:DNW65579 DXS65576:DXS65579 EHO65576:EHO65579 ERK65576:ERK65579 FBG65576:FBG65579 FLC65576:FLC65579 FUY65576:FUY65579 GEU65576:GEU65579 GOQ65576:GOQ65579 GYM65576:GYM65579 HII65576:HII65579 HSE65576:HSE65579 ICA65576:ICA65579 ILW65576:ILW65579 IVS65576:IVS65579 JFO65576:JFO65579 JPK65576:JPK65579 JZG65576:JZG65579 KJC65576:KJC65579 KSY65576:KSY65579 LCU65576:LCU65579 LMQ65576:LMQ65579 LWM65576:LWM65579 MGI65576:MGI65579 MQE65576:MQE65579 NAA65576:NAA65579 NJW65576:NJW65579 NTS65576:NTS65579 ODO65576:ODO65579 ONK65576:ONK65579 OXG65576:OXG65579 PHC65576:PHC65579 PQY65576:PQY65579 QAU65576:QAU65579 QKQ65576:QKQ65579 QUM65576:QUM65579 REI65576:REI65579 ROE65576:ROE65579 RYA65576:RYA65579 SHW65576:SHW65579 SRS65576:SRS65579 TBO65576:TBO65579 TLK65576:TLK65579 TVG65576:TVG65579 UFC65576:UFC65579 UOY65576:UOY65579 UYU65576:UYU65579 VIQ65576:VIQ65579 VSM65576:VSM65579 WCI65576:WCI65579 WME65576:WME65579 WWA65576:WWA65579 S131112:S131115 JO131112:JO131115 TK131112:TK131115 ADG131112:ADG131115 ANC131112:ANC131115 AWY131112:AWY131115 BGU131112:BGU131115 BQQ131112:BQQ131115 CAM131112:CAM131115 CKI131112:CKI131115 CUE131112:CUE131115 DEA131112:DEA131115 DNW131112:DNW131115 DXS131112:DXS131115 EHO131112:EHO131115 ERK131112:ERK131115 FBG131112:FBG131115 FLC131112:FLC131115 FUY131112:FUY131115 GEU131112:GEU131115 GOQ131112:GOQ131115 GYM131112:GYM131115 HII131112:HII131115 HSE131112:HSE131115 ICA131112:ICA131115 ILW131112:ILW131115 IVS131112:IVS131115 JFO131112:JFO131115 JPK131112:JPK131115 JZG131112:JZG131115 KJC131112:KJC131115 KSY131112:KSY131115 LCU131112:LCU131115 LMQ131112:LMQ131115 LWM131112:LWM131115 MGI131112:MGI131115 MQE131112:MQE131115 NAA131112:NAA131115 NJW131112:NJW131115 NTS131112:NTS131115 ODO131112:ODO131115 ONK131112:ONK131115 OXG131112:OXG131115 PHC131112:PHC131115 PQY131112:PQY131115 QAU131112:QAU131115 QKQ131112:QKQ131115 QUM131112:QUM131115 REI131112:REI131115 ROE131112:ROE131115 RYA131112:RYA131115 SHW131112:SHW131115 SRS131112:SRS131115 TBO131112:TBO131115 TLK131112:TLK131115 TVG131112:TVG131115 UFC131112:UFC131115 UOY131112:UOY131115 UYU131112:UYU131115 VIQ131112:VIQ131115 VSM131112:VSM131115 WCI131112:WCI131115 WME131112:WME131115 WWA131112:WWA131115 S196648:S196651 JO196648:JO196651 TK196648:TK196651 ADG196648:ADG196651 ANC196648:ANC196651 AWY196648:AWY196651 BGU196648:BGU196651 BQQ196648:BQQ196651 CAM196648:CAM196651 CKI196648:CKI196651 CUE196648:CUE196651 DEA196648:DEA196651 DNW196648:DNW196651 DXS196648:DXS196651 EHO196648:EHO196651 ERK196648:ERK196651 FBG196648:FBG196651 FLC196648:FLC196651 FUY196648:FUY196651 GEU196648:GEU196651 GOQ196648:GOQ196651 GYM196648:GYM196651 HII196648:HII196651 HSE196648:HSE196651 ICA196648:ICA196651 ILW196648:ILW196651 IVS196648:IVS196651 JFO196648:JFO196651 JPK196648:JPK196651 JZG196648:JZG196651 KJC196648:KJC196651 KSY196648:KSY196651 LCU196648:LCU196651 LMQ196648:LMQ196651 LWM196648:LWM196651 MGI196648:MGI196651 MQE196648:MQE196651 NAA196648:NAA196651 NJW196648:NJW196651 NTS196648:NTS196651 ODO196648:ODO196651 ONK196648:ONK196651 OXG196648:OXG196651 PHC196648:PHC196651 PQY196648:PQY196651 QAU196648:QAU196651 QKQ196648:QKQ196651 QUM196648:QUM196651 REI196648:REI196651 ROE196648:ROE196651 RYA196648:RYA196651 SHW196648:SHW196651 SRS196648:SRS196651 TBO196648:TBO196651 TLK196648:TLK196651 TVG196648:TVG196651 UFC196648:UFC196651 UOY196648:UOY196651 UYU196648:UYU196651 VIQ196648:VIQ196651 VSM196648:VSM196651 WCI196648:WCI196651 WME196648:WME196651 WWA196648:WWA196651 S262184:S262187 JO262184:JO262187 TK262184:TK262187 ADG262184:ADG262187 ANC262184:ANC262187 AWY262184:AWY262187 BGU262184:BGU262187 BQQ262184:BQQ262187 CAM262184:CAM262187 CKI262184:CKI262187 CUE262184:CUE262187 DEA262184:DEA262187 DNW262184:DNW262187 DXS262184:DXS262187 EHO262184:EHO262187 ERK262184:ERK262187 FBG262184:FBG262187 FLC262184:FLC262187 FUY262184:FUY262187 GEU262184:GEU262187 GOQ262184:GOQ262187 GYM262184:GYM262187 HII262184:HII262187 HSE262184:HSE262187 ICA262184:ICA262187 ILW262184:ILW262187 IVS262184:IVS262187 JFO262184:JFO262187 JPK262184:JPK262187 JZG262184:JZG262187 KJC262184:KJC262187 KSY262184:KSY262187 LCU262184:LCU262187 LMQ262184:LMQ262187 LWM262184:LWM262187 MGI262184:MGI262187 MQE262184:MQE262187 NAA262184:NAA262187 NJW262184:NJW262187 NTS262184:NTS262187 ODO262184:ODO262187 ONK262184:ONK262187 OXG262184:OXG262187 PHC262184:PHC262187 PQY262184:PQY262187 QAU262184:QAU262187 QKQ262184:QKQ262187 QUM262184:QUM262187 REI262184:REI262187 ROE262184:ROE262187 RYA262184:RYA262187 SHW262184:SHW262187 SRS262184:SRS262187 TBO262184:TBO262187 TLK262184:TLK262187 TVG262184:TVG262187 UFC262184:UFC262187 UOY262184:UOY262187 UYU262184:UYU262187 VIQ262184:VIQ262187 VSM262184:VSM262187 WCI262184:WCI262187 WME262184:WME262187 WWA262184:WWA262187 S327720:S327723 JO327720:JO327723 TK327720:TK327723 ADG327720:ADG327723 ANC327720:ANC327723 AWY327720:AWY327723 BGU327720:BGU327723 BQQ327720:BQQ327723 CAM327720:CAM327723 CKI327720:CKI327723 CUE327720:CUE327723 DEA327720:DEA327723 DNW327720:DNW327723 DXS327720:DXS327723 EHO327720:EHO327723 ERK327720:ERK327723 FBG327720:FBG327723 FLC327720:FLC327723 FUY327720:FUY327723 GEU327720:GEU327723 GOQ327720:GOQ327723 GYM327720:GYM327723 HII327720:HII327723 HSE327720:HSE327723 ICA327720:ICA327723 ILW327720:ILW327723 IVS327720:IVS327723 JFO327720:JFO327723 JPK327720:JPK327723 JZG327720:JZG327723 KJC327720:KJC327723 KSY327720:KSY327723 LCU327720:LCU327723 LMQ327720:LMQ327723 LWM327720:LWM327723 MGI327720:MGI327723 MQE327720:MQE327723 NAA327720:NAA327723 NJW327720:NJW327723 NTS327720:NTS327723 ODO327720:ODO327723 ONK327720:ONK327723 OXG327720:OXG327723 PHC327720:PHC327723 PQY327720:PQY327723 QAU327720:QAU327723 QKQ327720:QKQ327723 QUM327720:QUM327723 REI327720:REI327723 ROE327720:ROE327723 RYA327720:RYA327723 SHW327720:SHW327723 SRS327720:SRS327723 TBO327720:TBO327723 TLK327720:TLK327723 TVG327720:TVG327723 UFC327720:UFC327723 UOY327720:UOY327723 UYU327720:UYU327723 VIQ327720:VIQ327723 VSM327720:VSM327723 WCI327720:WCI327723 WME327720:WME327723 WWA327720:WWA327723 S393256:S393259 JO393256:JO393259 TK393256:TK393259 ADG393256:ADG393259 ANC393256:ANC393259 AWY393256:AWY393259 BGU393256:BGU393259 BQQ393256:BQQ393259 CAM393256:CAM393259 CKI393256:CKI393259 CUE393256:CUE393259 DEA393256:DEA393259 DNW393256:DNW393259 DXS393256:DXS393259 EHO393256:EHO393259 ERK393256:ERK393259 FBG393256:FBG393259 FLC393256:FLC393259 FUY393256:FUY393259 GEU393256:GEU393259 GOQ393256:GOQ393259 GYM393256:GYM393259 HII393256:HII393259 HSE393256:HSE393259 ICA393256:ICA393259 ILW393256:ILW393259 IVS393256:IVS393259 JFO393256:JFO393259 JPK393256:JPK393259 JZG393256:JZG393259 KJC393256:KJC393259 KSY393256:KSY393259 LCU393256:LCU393259 LMQ393256:LMQ393259 LWM393256:LWM393259 MGI393256:MGI393259 MQE393256:MQE393259 NAA393256:NAA393259 NJW393256:NJW393259 NTS393256:NTS393259 ODO393256:ODO393259 ONK393256:ONK393259 OXG393256:OXG393259 PHC393256:PHC393259 PQY393256:PQY393259 QAU393256:QAU393259 QKQ393256:QKQ393259 QUM393256:QUM393259 REI393256:REI393259 ROE393256:ROE393259 RYA393256:RYA393259 SHW393256:SHW393259 SRS393256:SRS393259 TBO393256:TBO393259 TLK393256:TLK393259 TVG393256:TVG393259 UFC393256:UFC393259 UOY393256:UOY393259 UYU393256:UYU393259 VIQ393256:VIQ393259 VSM393256:VSM393259 WCI393256:WCI393259 WME393256:WME393259 WWA393256:WWA393259 S458792:S458795 JO458792:JO458795 TK458792:TK458795 ADG458792:ADG458795 ANC458792:ANC458795 AWY458792:AWY458795 BGU458792:BGU458795 BQQ458792:BQQ458795 CAM458792:CAM458795 CKI458792:CKI458795 CUE458792:CUE458795 DEA458792:DEA458795 DNW458792:DNW458795 DXS458792:DXS458795 EHO458792:EHO458795 ERK458792:ERK458795 FBG458792:FBG458795 FLC458792:FLC458795 FUY458792:FUY458795 GEU458792:GEU458795 GOQ458792:GOQ458795 GYM458792:GYM458795 HII458792:HII458795 HSE458792:HSE458795 ICA458792:ICA458795 ILW458792:ILW458795 IVS458792:IVS458795 JFO458792:JFO458795 JPK458792:JPK458795 JZG458792:JZG458795 KJC458792:KJC458795 KSY458792:KSY458795 LCU458792:LCU458795 LMQ458792:LMQ458795 LWM458792:LWM458795 MGI458792:MGI458795 MQE458792:MQE458795 NAA458792:NAA458795 NJW458792:NJW458795 NTS458792:NTS458795 ODO458792:ODO458795 ONK458792:ONK458795 OXG458792:OXG458795 PHC458792:PHC458795 PQY458792:PQY458795 QAU458792:QAU458795 QKQ458792:QKQ458795 QUM458792:QUM458795 REI458792:REI458795 ROE458792:ROE458795 RYA458792:RYA458795 SHW458792:SHW458795 SRS458792:SRS458795 TBO458792:TBO458795 TLK458792:TLK458795 TVG458792:TVG458795 UFC458792:UFC458795 UOY458792:UOY458795 UYU458792:UYU458795 VIQ458792:VIQ458795 VSM458792:VSM458795 WCI458792:WCI458795 WME458792:WME458795 WWA458792:WWA458795 S524328:S524331 JO524328:JO524331 TK524328:TK524331 ADG524328:ADG524331 ANC524328:ANC524331 AWY524328:AWY524331 BGU524328:BGU524331 BQQ524328:BQQ524331 CAM524328:CAM524331 CKI524328:CKI524331 CUE524328:CUE524331 DEA524328:DEA524331 DNW524328:DNW524331 DXS524328:DXS524331 EHO524328:EHO524331 ERK524328:ERK524331 FBG524328:FBG524331 FLC524328:FLC524331 FUY524328:FUY524331 GEU524328:GEU524331 GOQ524328:GOQ524331 GYM524328:GYM524331 HII524328:HII524331 HSE524328:HSE524331 ICA524328:ICA524331 ILW524328:ILW524331 IVS524328:IVS524331 JFO524328:JFO524331 JPK524328:JPK524331 JZG524328:JZG524331 KJC524328:KJC524331 KSY524328:KSY524331 LCU524328:LCU524331 LMQ524328:LMQ524331 LWM524328:LWM524331 MGI524328:MGI524331 MQE524328:MQE524331 NAA524328:NAA524331 NJW524328:NJW524331 NTS524328:NTS524331 ODO524328:ODO524331 ONK524328:ONK524331 OXG524328:OXG524331 PHC524328:PHC524331 PQY524328:PQY524331 QAU524328:QAU524331 QKQ524328:QKQ524331 QUM524328:QUM524331 REI524328:REI524331 ROE524328:ROE524331 RYA524328:RYA524331 SHW524328:SHW524331 SRS524328:SRS524331 TBO524328:TBO524331 TLK524328:TLK524331 TVG524328:TVG524331 UFC524328:UFC524331 UOY524328:UOY524331 UYU524328:UYU524331 VIQ524328:VIQ524331 VSM524328:VSM524331 WCI524328:WCI524331 WME524328:WME524331 WWA524328:WWA524331 S589864:S589867 JO589864:JO589867 TK589864:TK589867 ADG589864:ADG589867 ANC589864:ANC589867 AWY589864:AWY589867 BGU589864:BGU589867 BQQ589864:BQQ589867 CAM589864:CAM589867 CKI589864:CKI589867 CUE589864:CUE589867 DEA589864:DEA589867 DNW589864:DNW589867 DXS589864:DXS589867 EHO589864:EHO589867 ERK589864:ERK589867 FBG589864:FBG589867 FLC589864:FLC589867 FUY589864:FUY589867 GEU589864:GEU589867 GOQ589864:GOQ589867 GYM589864:GYM589867 HII589864:HII589867 HSE589864:HSE589867 ICA589864:ICA589867 ILW589864:ILW589867 IVS589864:IVS589867 JFO589864:JFO589867 JPK589864:JPK589867 JZG589864:JZG589867 KJC589864:KJC589867 KSY589864:KSY589867 LCU589864:LCU589867 LMQ589864:LMQ589867 LWM589864:LWM589867 MGI589864:MGI589867 MQE589864:MQE589867 NAA589864:NAA589867 NJW589864:NJW589867 NTS589864:NTS589867 ODO589864:ODO589867 ONK589864:ONK589867 OXG589864:OXG589867 PHC589864:PHC589867 PQY589864:PQY589867 QAU589864:QAU589867 QKQ589864:QKQ589867 QUM589864:QUM589867 REI589864:REI589867 ROE589864:ROE589867 RYA589864:RYA589867 SHW589864:SHW589867 SRS589864:SRS589867 TBO589864:TBO589867 TLK589864:TLK589867 TVG589864:TVG589867 UFC589864:UFC589867 UOY589864:UOY589867 UYU589864:UYU589867 VIQ589864:VIQ589867 VSM589864:VSM589867 WCI589864:WCI589867 WME589864:WME589867 WWA589864:WWA589867 S655400:S655403 JO655400:JO655403 TK655400:TK655403 ADG655400:ADG655403 ANC655400:ANC655403 AWY655400:AWY655403 BGU655400:BGU655403 BQQ655400:BQQ655403 CAM655400:CAM655403 CKI655400:CKI655403 CUE655400:CUE655403 DEA655400:DEA655403 DNW655400:DNW655403 DXS655400:DXS655403 EHO655400:EHO655403 ERK655400:ERK655403 FBG655400:FBG655403 FLC655400:FLC655403 FUY655400:FUY655403 GEU655400:GEU655403 GOQ655400:GOQ655403 GYM655400:GYM655403 HII655400:HII655403 HSE655400:HSE655403 ICA655400:ICA655403 ILW655400:ILW655403 IVS655400:IVS655403 JFO655400:JFO655403 JPK655400:JPK655403 JZG655400:JZG655403 KJC655400:KJC655403 KSY655400:KSY655403 LCU655400:LCU655403 LMQ655400:LMQ655403 LWM655400:LWM655403 MGI655400:MGI655403 MQE655400:MQE655403 NAA655400:NAA655403 NJW655400:NJW655403 NTS655400:NTS655403 ODO655400:ODO655403 ONK655400:ONK655403 OXG655400:OXG655403 PHC655400:PHC655403 PQY655400:PQY655403 QAU655400:QAU655403 QKQ655400:QKQ655403 QUM655400:QUM655403 REI655400:REI655403 ROE655400:ROE655403 RYA655400:RYA655403 SHW655400:SHW655403 SRS655400:SRS655403 TBO655400:TBO655403 TLK655400:TLK655403 TVG655400:TVG655403 UFC655400:UFC655403 UOY655400:UOY655403 UYU655400:UYU655403 VIQ655400:VIQ655403 VSM655400:VSM655403 WCI655400:WCI655403 WME655400:WME655403 WWA655400:WWA655403 S720936:S720939 JO720936:JO720939 TK720936:TK720939 ADG720936:ADG720939 ANC720936:ANC720939 AWY720936:AWY720939 BGU720936:BGU720939 BQQ720936:BQQ720939 CAM720936:CAM720939 CKI720936:CKI720939 CUE720936:CUE720939 DEA720936:DEA720939 DNW720936:DNW720939 DXS720936:DXS720939 EHO720936:EHO720939 ERK720936:ERK720939 FBG720936:FBG720939 FLC720936:FLC720939 FUY720936:FUY720939 GEU720936:GEU720939 GOQ720936:GOQ720939 GYM720936:GYM720939 HII720936:HII720939 HSE720936:HSE720939 ICA720936:ICA720939 ILW720936:ILW720939 IVS720936:IVS720939 JFO720936:JFO720939 JPK720936:JPK720939 JZG720936:JZG720939 KJC720936:KJC720939 KSY720936:KSY720939 LCU720936:LCU720939 LMQ720936:LMQ720939 LWM720936:LWM720939 MGI720936:MGI720939 MQE720936:MQE720939 NAA720936:NAA720939 NJW720936:NJW720939 NTS720936:NTS720939 ODO720936:ODO720939 ONK720936:ONK720939 OXG720936:OXG720939 PHC720936:PHC720939 PQY720936:PQY720939 QAU720936:QAU720939 QKQ720936:QKQ720939 QUM720936:QUM720939 REI720936:REI720939 ROE720936:ROE720939 RYA720936:RYA720939 SHW720936:SHW720939 SRS720936:SRS720939 TBO720936:TBO720939 TLK720936:TLK720939 TVG720936:TVG720939 UFC720936:UFC720939 UOY720936:UOY720939 UYU720936:UYU720939 VIQ720936:VIQ720939 VSM720936:VSM720939 WCI720936:WCI720939 WME720936:WME720939 WWA720936:WWA720939 S786472:S786475 JO786472:JO786475 TK786472:TK786475 ADG786472:ADG786475 ANC786472:ANC786475 AWY786472:AWY786475 BGU786472:BGU786475 BQQ786472:BQQ786475 CAM786472:CAM786475 CKI786472:CKI786475 CUE786472:CUE786475 DEA786472:DEA786475 DNW786472:DNW786475 DXS786472:DXS786475 EHO786472:EHO786475 ERK786472:ERK786475 FBG786472:FBG786475 FLC786472:FLC786475 FUY786472:FUY786475 GEU786472:GEU786475 GOQ786472:GOQ786475 GYM786472:GYM786475 HII786472:HII786475 HSE786472:HSE786475 ICA786472:ICA786475 ILW786472:ILW786475 IVS786472:IVS786475 JFO786472:JFO786475 JPK786472:JPK786475 JZG786472:JZG786475 KJC786472:KJC786475 KSY786472:KSY786475 LCU786472:LCU786475 LMQ786472:LMQ786475 LWM786472:LWM786475 MGI786472:MGI786475 MQE786472:MQE786475 NAA786472:NAA786475 NJW786472:NJW786475 NTS786472:NTS786475 ODO786472:ODO786475 ONK786472:ONK786475 OXG786472:OXG786475 PHC786472:PHC786475 PQY786472:PQY786475 QAU786472:QAU786475 QKQ786472:QKQ786475 QUM786472:QUM786475 REI786472:REI786475 ROE786472:ROE786475 RYA786472:RYA786475 SHW786472:SHW786475 SRS786472:SRS786475 TBO786472:TBO786475 TLK786472:TLK786475 TVG786472:TVG786475 UFC786472:UFC786475 UOY786472:UOY786475 UYU786472:UYU786475 VIQ786472:VIQ786475 VSM786472:VSM786475 WCI786472:WCI786475 WME786472:WME786475 WWA786472:WWA786475 S852008:S852011 JO852008:JO852011 TK852008:TK852011 ADG852008:ADG852011 ANC852008:ANC852011 AWY852008:AWY852011 BGU852008:BGU852011 BQQ852008:BQQ852011 CAM852008:CAM852011 CKI852008:CKI852011 CUE852008:CUE852011 DEA852008:DEA852011 DNW852008:DNW852011 DXS852008:DXS852011 EHO852008:EHO852011 ERK852008:ERK852011 FBG852008:FBG852011 FLC852008:FLC852011 FUY852008:FUY852011 GEU852008:GEU852011 GOQ852008:GOQ852011 GYM852008:GYM852011 HII852008:HII852011 HSE852008:HSE852011 ICA852008:ICA852011 ILW852008:ILW852011 IVS852008:IVS852011 JFO852008:JFO852011 JPK852008:JPK852011 JZG852008:JZG852011 KJC852008:KJC852011 KSY852008:KSY852011 LCU852008:LCU852011 LMQ852008:LMQ852011 LWM852008:LWM852011 MGI852008:MGI852011 MQE852008:MQE852011 NAA852008:NAA852011 NJW852008:NJW852011 NTS852008:NTS852011 ODO852008:ODO852011 ONK852008:ONK852011 OXG852008:OXG852011 PHC852008:PHC852011 PQY852008:PQY852011 QAU852008:QAU852011 QKQ852008:QKQ852011 QUM852008:QUM852011 REI852008:REI852011 ROE852008:ROE852011 RYA852008:RYA852011 SHW852008:SHW852011 SRS852008:SRS852011 TBO852008:TBO852011 TLK852008:TLK852011 TVG852008:TVG852011 UFC852008:UFC852011 UOY852008:UOY852011 UYU852008:UYU852011 VIQ852008:VIQ852011 VSM852008:VSM852011 WCI852008:WCI852011 WME852008:WME852011 WWA852008:WWA852011 S917544:S917547 JO917544:JO917547 TK917544:TK917547 ADG917544:ADG917547 ANC917544:ANC917547 AWY917544:AWY917547 BGU917544:BGU917547 BQQ917544:BQQ917547 CAM917544:CAM917547 CKI917544:CKI917547 CUE917544:CUE917547 DEA917544:DEA917547 DNW917544:DNW917547 DXS917544:DXS917547 EHO917544:EHO917547 ERK917544:ERK917547 FBG917544:FBG917547 FLC917544:FLC917547 FUY917544:FUY917547 GEU917544:GEU917547 GOQ917544:GOQ917547 GYM917544:GYM917547 HII917544:HII917547 HSE917544:HSE917547 ICA917544:ICA917547 ILW917544:ILW917547 IVS917544:IVS917547 JFO917544:JFO917547 JPK917544:JPK917547 JZG917544:JZG917547 KJC917544:KJC917547 KSY917544:KSY917547 LCU917544:LCU917547 LMQ917544:LMQ917547 LWM917544:LWM917547 MGI917544:MGI917547 MQE917544:MQE917547 NAA917544:NAA917547 NJW917544:NJW917547 NTS917544:NTS917547 ODO917544:ODO917547 ONK917544:ONK917547 OXG917544:OXG917547 PHC917544:PHC917547 PQY917544:PQY917547 QAU917544:QAU917547 QKQ917544:QKQ917547 QUM917544:QUM917547 REI917544:REI917547 ROE917544:ROE917547 RYA917544:RYA917547 SHW917544:SHW917547 SRS917544:SRS917547 TBO917544:TBO917547 TLK917544:TLK917547 TVG917544:TVG917547 UFC917544:UFC917547 UOY917544:UOY917547 UYU917544:UYU917547 VIQ917544:VIQ917547 VSM917544:VSM917547 WCI917544:WCI917547 WME917544:WME917547 WWA917544:WWA917547 S983080:S983083 JO983080:JO983083 TK983080:TK983083 ADG983080:ADG983083 ANC983080:ANC983083 AWY983080:AWY983083 BGU983080:BGU983083 BQQ983080:BQQ983083 CAM983080:CAM983083 CKI983080:CKI983083 CUE983080:CUE983083 DEA983080:DEA983083 DNW983080:DNW983083 DXS983080:DXS983083 EHO983080:EHO983083 ERK983080:ERK983083 FBG983080:FBG983083 FLC983080:FLC983083 FUY983080:FUY983083 GEU983080:GEU983083 GOQ983080:GOQ983083 GYM983080:GYM983083 HII983080:HII983083 HSE983080:HSE983083 ICA983080:ICA983083 ILW983080:ILW983083 IVS983080:IVS983083 JFO983080:JFO983083 JPK983080:JPK983083 JZG983080:JZG983083 KJC983080:KJC983083 KSY983080:KSY983083 LCU983080:LCU983083 LMQ983080:LMQ983083 LWM983080:LWM983083 MGI983080:MGI983083 MQE983080:MQE983083 NAA983080:NAA983083 NJW983080:NJW983083 NTS983080:NTS983083 ODO983080:ODO983083 ONK983080:ONK983083 OXG983080:OXG983083 PHC983080:PHC983083 PQY983080:PQY983083 QAU983080:QAU983083 QKQ983080:QKQ983083 QUM983080:QUM983083 REI983080:REI983083 ROE983080:ROE983083 RYA983080:RYA983083 SHW983080:SHW983083 SRS983080:SRS983083 TBO983080:TBO983083 TLK983080:TLK983083 TVG983080:TVG983083 UFC983080:UFC983083 UOY983080:UOY983083 UYU983080:UYU983083 VIQ983080:VIQ983083 VSM983080:VSM983083 WCI983080:WCI983083 WME983080:WME983083 WWA983080:WWA983083 P37:P39 JL37:JL39 TH37:TH39 ADD37:ADD39 AMZ37:AMZ39 AWV37:AWV39 BGR37:BGR39 BQN37:BQN39 CAJ37:CAJ39 CKF37:CKF39 CUB37:CUB39 DDX37:DDX39 DNT37:DNT39 DXP37:DXP39 EHL37:EHL39 ERH37:ERH39 FBD37:FBD39 FKZ37:FKZ39 FUV37:FUV39 GER37:GER39 GON37:GON39 GYJ37:GYJ39 HIF37:HIF39 HSB37:HSB39 IBX37:IBX39 ILT37:ILT39 IVP37:IVP39 JFL37:JFL39 JPH37:JPH39 JZD37:JZD39 KIZ37:KIZ39 KSV37:KSV39 LCR37:LCR39 LMN37:LMN39 LWJ37:LWJ39 MGF37:MGF39 MQB37:MQB39 MZX37:MZX39 NJT37:NJT39 NTP37:NTP39 ODL37:ODL39 ONH37:ONH39 OXD37:OXD39 PGZ37:PGZ39 PQV37:PQV39 QAR37:QAR39 QKN37:QKN39 QUJ37:QUJ39 REF37:REF39 ROB37:ROB39 RXX37:RXX39 SHT37:SHT39 SRP37:SRP39 TBL37:TBL39 TLH37:TLH39 TVD37:TVD39 UEZ37:UEZ39 UOV37:UOV39 UYR37:UYR39 VIN37:VIN39 VSJ37:VSJ39 WCF37:WCF39 WMB37:WMB39 WVX37:WVX39 P65573:P65575 JL65573:JL65575 TH65573:TH65575 ADD65573:ADD65575 AMZ65573:AMZ65575 AWV65573:AWV65575 BGR65573:BGR65575 BQN65573:BQN65575 CAJ65573:CAJ65575 CKF65573:CKF65575 CUB65573:CUB65575 DDX65573:DDX65575 DNT65573:DNT65575 DXP65573:DXP65575 EHL65573:EHL65575 ERH65573:ERH65575 FBD65573:FBD65575 FKZ65573:FKZ65575 FUV65573:FUV65575 GER65573:GER65575 GON65573:GON65575 GYJ65573:GYJ65575 HIF65573:HIF65575 HSB65573:HSB65575 IBX65573:IBX65575 ILT65573:ILT65575 IVP65573:IVP65575 JFL65573:JFL65575 JPH65573:JPH65575 JZD65573:JZD65575 KIZ65573:KIZ65575 KSV65573:KSV65575 LCR65573:LCR65575 LMN65573:LMN65575 LWJ65573:LWJ65575 MGF65573:MGF65575 MQB65573:MQB65575 MZX65573:MZX65575 NJT65573:NJT65575 NTP65573:NTP65575 ODL65573:ODL65575 ONH65573:ONH65575 OXD65573:OXD65575 PGZ65573:PGZ65575 PQV65573:PQV65575 QAR65573:QAR65575 QKN65573:QKN65575 QUJ65573:QUJ65575 REF65573:REF65575 ROB65573:ROB65575 RXX65573:RXX65575 SHT65573:SHT65575 SRP65573:SRP65575 TBL65573:TBL65575 TLH65573:TLH65575 TVD65573:TVD65575 UEZ65573:UEZ65575 UOV65573:UOV65575 UYR65573:UYR65575 VIN65573:VIN65575 VSJ65573:VSJ65575 WCF65573:WCF65575 WMB65573:WMB65575 WVX65573:WVX65575 P131109:P131111 JL131109:JL131111 TH131109:TH131111 ADD131109:ADD131111 AMZ131109:AMZ131111 AWV131109:AWV131111 BGR131109:BGR131111 BQN131109:BQN131111 CAJ131109:CAJ131111 CKF131109:CKF131111 CUB131109:CUB131111 DDX131109:DDX131111 DNT131109:DNT131111 DXP131109:DXP131111 EHL131109:EHL131111 ERH131109:ERH131111 FBD131109:FBD131111 FKZ131109:FKZ131111 FUV131109:FUV131111 GER131109:GER131111 GON131109:GON131111 GYJ131109:GYJ131111 HIF131109:HIF131111 HSB131109:HSB131111 IBX131109:IBX131111 ILT131109:ILT131111 IVP131109:IVP131111 JFL131109:JFL131111 JPH131109:JPH131111 JZD131109:JZD131111 KIZ131109:KIZ131111 KSV131109:KSV131111 LCR131109:LCR131111 LMN131109:LMN131111 LWJ131109:LWJ131111 MGF131109:MGF131111 MQB131109:MQB131111 MZX131109:MZX131111 NJT131109:NJT131111 NTP131109:NTP131111 ODL131109:ODL131111 ONH131109:ONH131111 OXD131109:OXD131111 PGZ131109:PGZ131111 PQV131109:PQV131111 QAR131109:QAR131111 QKN131109:QKN131111 QUJ131109:QUJ131111 REF131109:REF131111 ROB131109:ROB131111 RXX131109:RXX131111 SHT131109:SHT131111 SRP131109:SRP131111 TBL131109:TBL131111 TLH131109:TLH131111 TVD131109:TVD131111 UEZ131109:UEZ131111 UOV131109:UOV131111 UYR131109:UYR131111 VIN131109:VIN131111 VSJ131109:VSJ131111 WCF131109:WCF131111 WMB131109:WMB131111 WVX131109:WVX131111 P196645:P196647 JL196645:JL196647 TH196645:TH196647 ADD196645:ADD196647 AMZ196645:AMZ196647 AWV196645:AWV196647 BGR196645:BGR196647 BQN196645:BQN196647 CAJ196645:CAJ196647 CKF196645:CKF196647 CUB196645:CUB196647 DDX196645:DDX196647 DNT196645:DNT196647 DXP196645:DXP196647 EHL196645:EHL196647 ERH196645:ERH196647 FBD196645:FBD196647 FKZ196645:FKZ196647 FUV196645:FUV196647 GER196645:GER196647 GON196645:GON196647 GYJ196645:GYJ196647 HIF196645:HIF196647 HSB196645:HSB196647 IBX196645:IBX196647 ILT196645:ILT196647 IVP196645:IVP196647 JFL196645:JFL196647 JPH196645:JPH196647 JZD196645:JZD196647 KIZ196645:KIZ196647 KSV196645:KSV196647 LCR196645:LCR196647 LMN196645:LMN196647 LWJ196645:LWJ196647 MGF196645:MGF196647 MQB196645:MQB196647 MZX196645:MZX196647 NJT196645:NJT196647 NTP196645:NTP196647 ODL196645:ODL196647 ONH196645:ONH196647 OXD196645:OXD196647 PGZ196645:PGZ196647 PQV196645:PQV196647 QAR196645:QAR196647 QKN196645:QKN196647 QUJ196645:QUJ196647 REF196645:REF196647 ROB196645:ROB196647 RXX196645:RXX196647 SHT196645:SHT196647 SRP196645:SRP196647 TBL196645:TBL196647 TLH196645:TLH196647 TVD196645:TVD196647 UEZ196645:UEZ196647 UOV196645:UOV196647 UYR196645:UYR196647 VIN196645:VIN196647 VSJ196645:VSJ196647 WCF196645:WCF196647 WMB196645:WMB196647 WVX196645:WVX196647 P262181:P262183 JL262181:JL262183 TH262181:TH262183 ADD262181:ADD262183 AMZ262181:AMZ262183 AWV262181:AWV262183 BGR262181:BGR262183 BQN262181:BQN262183 CAJ262181:CAJ262183 CKF262181:CKF262183 CUB262181:CUB262183 DDX262181:DDX262183 DNT262181:DNT262183 DXP262181:DXP262183 EHL262181:EHL262183 ERH262181:ERH262183 FBD262181:FBD262183 FKZ262181:FKZ262183 FUV262181:FUV262183 GER262181:GER262183 GON262181:GON262183 GYJ262181:GYJ262183 HIF262181:HIF262183 HSB262181:HSB262183 IBX262181:IBX262183 ILT262181:ILT262183 IVP262181:IVP262183 JFL262181:JFL262183 JPH262181:JPH262183 JZD262181:JZD262183 KIZ262181:KIZ262183 KSV262181:KSV262183 LCR262181:LCR262183 LMN262181:LMN262183 LWJ262181:LWJ262183 MGF262181:MGF262183 MQB262181:MQB262183 MZX262181:MZX262183 NJT262181:NJT262183 NTP262181:NTP262183 ODL262181:ODL262183 ONH262181:ONH262183 OXD262181:OXD262183 PGZ262181:PGZ262183 PQV262181:PQV262183 QAR262181:QAR262183 QKN262181:QKN262183 QUJ262181:QUJ262183 REF262181:REF262183 ROB262181:ROB262183 RXX262181:RXX262183 SHT262181:SHT262183 SRP262181:SRP262183 TBL262181:TBL262183 TLH262181:TLH262183 TVD262181:TVD262183 UEZ262181:UEZ262183 UOV262181:UOV262183 UYR262181:UYR262183 VIN262181:VIN262183 VSJ262181:VSJ262183 WCF262181:WCF262183 WMB262181:WMB262183 WVX262181:WVX262183 P327717:P327719 JL327717:JL327719 TH327717:TH327719 ADD327717:ADD327719 AMZ327717:AMZ327719 AWV327717:AWV327719 BGR327717:BGR327719 BQN327717:BQN327719 CAJ327717:CAJ327719 CKF327717:CKF327719 CUB327717:CUB327719 DDX327717:DDX327719 DNT327717:DNT327719 DXP327717:DXP327719 EHL327717:EHL327719 ERH327717:ERH327719 FBD327717:FBD327719 FKZ327717:FKZ327719 FUV327717:FUV327719 GER327717:GER327719 GON327717:GON327719 GYJ327717:GYJ327719 HIF327717:HIF327719 HSB327717:HSB327719 IBX327717:IBX327719 ILT327717:ILT327719 IVP327717:IVP327719 JFL327717:JFL327719 JPH327717:JPH327719 JZD327717:JZD327719 KIZ327717:KIZ327719 KSV327717:KSV327719 LCR327717:LCR327719 LMN327717:LMN327719 LWJ327717:LWJ327719 MGF327717:MGF327719 MQB327717:MQB327719 MZX327717:MZX327719 NJT327717:NJT327719 NTP327717:NTP327719 ODL327717:ODL327719 ONH327717:ONH327719 OXD327717:OXD327719 PGZ327717:PGZ327719 PQV327717:PQV327719 QAR327717:QAR327719 QKN327717:QKN327719 QUJ327717:QUJ327719 REF327717:REF327719 ROB327717:ROB327719 RXX327717:RXX327719 SHT327717:SHT327719 SRP327717:SRP327719 TBL327717:TBL327719 TLH327717:TLH327719 TVD327717:TVD327719 UEZ327717:UEZ327719 UOV327717:UOV327719 UYR327717:UYR327719 VIN327717:VIN327719 VSJ327717:VSJ327719 WCF327717:WCF327719 WMB327717:WMB327719 WVX327717:WVX327719 P393253:P393255 JL393253:JL393255 TH393253:TH393255 ADD393253:ADD393255 AMZ393253:AMZ393255 AWV393253:AWV393255 BGR393253:BGR393255 BQN393253:BQN393255 CAJ393253:CAJ393255 CKF393253:CKF393255 CUB393253:CUB393255 DDX393253:DDX393255 DNT393253:DNT393255 DXP393253:DXP393255 EHL393253:EHL393255 ERH393253:ERH393255 FBD393253:FBD393255 FKZ393253:FKZ393255 FUV393253:FUV393255 GER393253:GER393255 GON393253:GON393255 GYJ393253:GYJ393255 HIF393253:HIF393255 HSB393253:HSB393255 IBX393253:IBX393255 ILT393253:ILT393255 IVP393253:IVP393255 JFL393253:JFL393255 JPH393253:JPH393255 JZD393253:JZD393255 KIZ393253:KIZ393255 KSV393253:KSV393255 LCR393253:LCR393255 LMN393253:LMN393255 LWJ393253:LWJ393255 MGF393253:MGF393255 MQB393253:MQB393255 MZX393253:MZX393255 NJT393253:NJT393255 NTP393253:NTP393255 ODL393253:ODL393255 ONH393253:ONH393255 OXD393253:OXD393255 PGZ393253:PGZ393255 PQV393253:PQV393255 QAR393253:QAR393255 QKN393253:QKN393255 QUJ393253:QUJ393255 REF393253:REF393255 ROB393253:ROB393255 RXX393253:RXX393255 SHT393253:SHT393255 SRP393253:SRP393255 TBL393253:TBL393255 TLH393253:TLH393255 TVD393253:TVD393255 UEZ393253:UEZ393255 UOV393253:UOV393255 UYR393253:UYR393255 VIN393253:VIN393255 VSJ393253:VSJ393255 WCF393253:WCF393255 WMB393253:WMB393255 WVX393253:WVX393255 P458789:P458791 JL458789:JL458791 TH458789:TH458791 ADD458789:ADD458791 AMZ458789:AMZ458791 AWV458789:AWV458791 BGR458789:BGR458791 BQN458789:BQN458791 CAJ458789:CAJ458791 CKF458789:CKF458791 CUB458789:CUB458791 DDX458789:DDX458791 DNT458789:DNT458791 DXP458789:DXP458791 EHL458789:EHL458791 ERH458789:ERH458791 FBD458789:FBD458791 FKZ458789:FKZ458791 FUV458789:FUV458791 GER458789:GER458791 GON458789:GON458791 GYJ458789:GYJ458791 HIF458789:HIF458791 HSB458789:HSB458791 IBX458789:IBX458791 ILT458789:ILT458791 IVP458789:IVP458791 JFL458789:JFL458791 JPH458789:JPH458791 JZD458789:JZD458791 KIZ458789:KIZ458791 KSV458789:KSV458791 LCR458789:LCR458791 LMN458789:LMN458791 LWJ458789:LWJ458791 MGF458789:MGF458791 MQB458789:MQB458791 MZX458789:MZX458791 NJT458789:NJT458791 NTP458789:NTP458791 ODL458789:ODL458791 ONH458789:ONH458791 OXD458789:OXD458791 PGZ458789:PGZ458791 PQV458789:PQV458791 QAR458789:QAR458791 QKN458789:QKN458791 QUJ458789:QUJ458791 REF458789:REF458791 ROB458789:ROB458791 RXX458789:RXX458791 SHT458789:SHT458791 SRP458789:SRP458791 TBL458789:TBL458791 TLH458789:TLH458791 TVD458789:TVD458791 UEZ458789:UEZ458791 UOV458789:UOV458791 UYR458789:UYR458791 VIN458789:VIN458791 VSJ458789:VSJ458791 WCF458789:WCF458791 WMB458789:WMB458791 WVX458789:WVX458791 P524325:P524327 JL524325:JL524327 TH524325:TH524327 ADD524325:ADD524327 AMZ524325:AMZ524327 AWV524325:AWV524327 BGR524325:BGR524327 BQN524325:BQN524327 CAJ524325:CAJ524327 CKF524325:CKF524327 CUB524325:CUB524327 DDX524325:DDX524327 DNT524325:DNT524327 DXP524325:DXP524327 EHL524325:EHL524327 ERH524325:ERH524327 FBD524325:FBD524327 FKZ524325:FKZ524327 FUV524325:FUV524327 GER524325:GER524327 GON524325:GON524327 GYJ524325:GYJ524327 HIF524325:HIF524327 HSB524325:HSB524327 IBX524325:IBX524327 ILT524325:ILT524327 IVP524325:IVP524327 JFL524325:JFL524327 JPH524325:JPH524327 JZD524325:JZD524327 KIZ524325:KIZ524327 KSV524325:KSV524327 LCR524325:LCR524327 LMN524325:LMN524327 LWJ524325:LWJ524327 MGF524325:MGF524327 MQB524325:MQB524327 MZX524325:MZX524327 NJT524325:NJT524327 NTP524325:NTP524327 ODL524325:ODL524327 ONH524325:ONH524327 OXD524325:OXD524327 PGZ524325:PGZ524327 PQV524325:PQV524327 QAR524325:QAR524327 QKN524325:QKN524327 QUJ524325:QUJ524327 REF524325:REF524327 ROB524325:ROB524327 RXX524325:RXX524327 SHT524325:SHT524327 SRP524325:SRP524327 TBL524325:TBL524327 TLH524325:TLH524327 TVD524325:TVD524327 UEZ524325:UEZ524327 UOV524325:UOV524327 UYR524325:UYR524327 VIN524325:VIN524327 VSJ524325:VSJ524327 WCF524325:WCF524327 WMB524325:WMB524327 WVX524325:WVX524327 P589861:P589863 JL589861:JL589863 TH589861:TH589863 ADD589861:ADD589863 AMZ589861:AMZ589863 AWV589861:AWV589863 BGR589861:BGR589863 BQN589861:BQN589863 CAJ589861:CAJ589863 CKF589861:CKF589863 CUB589861:CUB589863 DDX589861:DDX589863 DNT589861:DNT589863 DXP589861:DXP589863 EHL589861:EHL589863 ERH589861:ERH589863 FBD589861:FBD589863 FKZ589861:FKZ589863 FUV589861:FUV589863 GER589861:GER589863 GON589861:GON589863 GYJ589861:GYJ589863 HIF589861:HIF589863 HSB589861:HSB589863 IBX589861:IBX589863 ILT589861:ILT589863 IVP589861:IVP589863 JFL589861:JFL589863 JPH589861:JPH589863 JZD589861:JZD589863 KIZ589861:KIZ589863 KSV589861:KSV589863 LCR589861:LCR589863 LMN589861:LMN589863 LWJ589861:LWJ589863 MGF589861:MGF589863 MQB589861:MQB589863 MZX589861:MZX589863 NJT589861:NJT589863 NTP589861:NTP589863 ODL589861:ODL589863 ONH589861:ONH589863 OXD589861:OXD589863 PGZ589861:PGZ589863 PQV589861:PQV589863 QAR589861:QAR589863 QKN589861:QKN589863 QUJ589861:QUJ589863 REF589861:REF589863 ROB589861:ROB589863 RXX589861:RXX589863 SHT589861:SHT589863 SRP589861:SRP589863 TBL589861:TBL589863 TLH589861:TLH589863 TVD589861:TVD589863 UEZ589861:UEZ589863 UOV589861:UOV589863 UYR589861:UYR589863 VIN589861:VIN589863 VSJ589861:VSJ589863 WCF589861:WCF589863 WMB589861:WMB589863 WVX589861:WVX589863 P655397:P655399 JL655397:JL655399 TH655397:TH655399 ADD655397:ADD655399 AMZ655397:AMZ655399 AWV655397:AWV655399 BGR655397:BGR655399 BQN655397:BQN655399 CAJ655397:CAJ655399 CKF655397:CKF655399 CUB655397:CUB655399 DDX655397:DDX655399 DNT655397:DNT655399 DXP655397:DXP655399 EHL655397:EHL655399 ERH655397:ERH655399 FBD655397:FBD655399 FKZ655397:FKZ655399 FUV655397:FUV655399 GER655397:GER655399 GON655397:GON655399 GYJ655397:GYJ655399 HIF655397:HIF655399 HSB655397:HSB655399 IBX655397:IBX655399 ILT655397:ILT655399 IVP655397:IVP655399 JFL655397:JFL655399 JPH655397:JPH655399 JZD655397:JZD655399 KIZ655397:KIZ655399 KSV655397:KSV655399 LCR655397:LCR655399 LMN655397:LMN655399 LWJ655397:LWJ655399 MGF655397:MGF655399 MQB655397:MQB655399 MZX655397:MZX655399 NJT655397:NJT655399 NTP655397:NTP655399 ODL655397:ODL655399 ONH655397:ONH655399 OXD655397:OXD655399 PGZ655397:PGZ655399 PQV655397:PQV655399 QAR655397:QAR655399 QKN655397:QKN655399 QUJ655397:QUJ655399 REF655397:REF655399 ROB655397:ROB655399 RXX655397:RXX655399 SHT655397:SHT655399 SRP655397:SRP655399 TBL655397:TBL655399 TLH655397:TLH655399 TVD655397:TVD655399 UEZ655397:UEZ655399 UOV655397:UOV655399 UYR655397:UYR655399 VIN655397:VIN655399 VSJ655397:VSJ655399 WCF655397:WCF655399 WMB655397:WMB655399 WVX655397:WVX655399 P720933:P720935 JL720933:JL720935 TH720933:TH720935 ADD720933:ADD720935 AMZ720933:AMZ720935 AWV720933:AWV720935 BGR720933:BGR720935 BQN720933:BQN720935 CAJ720933:CAJ720935 CKF720933:CKF720935 CUB720933:CUB720935 DDX720933:DDX720935 DNT720933:DNT720935 DXP720933:DXP720935 EHL720933:EHL720935 ERH720933:ERH720935 FBD720933:FBD720935 FKZ720933:FKZ720935 FUV720933:FUV720935 GER720933:GER720935 GON720933:GON720935 GYJ720933:GYJ720935 HIF720933:HIF720935 HSB720933:HSB720935 IBX720933:IBX720935 ILT720933:ILT720935 IVP720933:IVP720935 JFL720933:JFL720935 JPH720933:JPH720935 JZD720933:JZD720935 KIZ720933:KIZ720935 KSV720933:KSV720935 LCR720933:LCR720935 LMN720933:LMN720935 LWJ720933:LWJ720935 MGF720933:MGF720935 MQB720933:MQB720935 MZX720933:MZX720935 NJT720933:NJT720935 NTP720933:NTP720935 ODL720933:ODL720935 ONH720933:ONH720935 OXD720933:OXD720935 PGZ720933:PGZ720935 PQV720933:PQV720935 QAR720933:QAR720935 QKN720933:QKN720935 QUJ720933:QUJ720935 REF720933:REF720935 ROB720933:ROB720935 RXX720933:RXX720935 SHT720933:SHT720935 SRP720933:SRP720935 TBL720933:TBL720935 TLH720933:TLH720935 TVD720933:TVD720935 UEZ720933:UEZ720935 UOV720933:UOV720935 UYR720933:UYR720935 VIN720933:VIN720935 VSJ720933:VSJ720935 WCF720933:WCF720935 WMB720933:WMB720935 WVX720933:WVX720935 P786469:P786471 JL786469:JL786471 TH786469:TH786471 ADD786469:ADD786471 AMZ786469:AMZ786471 AWV786469:AWV786471 BGR786469:BGR786471 BQN786469:BQN786471 CAJ786469:CAJ786471 CKF786469:CKF786471 CUB786469:CUB786471 DDX786469:DDX786471 DNT786469:DNT786471 DXP786469:DXP786471 EHL786469:EHL786471 ERH786469:ERH786471 FBD786469:FBD786471 FKZ786469:FKZ786471 FUV786469:FUV786471 GER786469:GER786471 GON786469:GON786471 GYJ786469:GYJ786471 HIF786469:HIF786471 HSB786469:HSB786471 IBX786469:IBX786471 ILT786469:ILT786471 IVP786469:IVP786471 JFL786469:JFL786471 JPH786469:JPH786471 JZD786469:JZD786471 KIZ786469:KIZ786471 KSV786469:KSV786471 LCR786469:LCR786471 LMN786469:LMN786471 LWJ786469:LWJ786471 MGF786469:MGF786471 MQB786469:MQB786471 MZX786469:MZX786471 NJT786469:NJT786471 NTP786469:NTP786471 ODL786469:ODL786471 ONH786469:ONH786471 OXD786469:OXD786471 PGZ786469:PGZ786471 PQV786469:PQV786471 QAR786469:QAR786471 QKN786469:QKN786471 QUJ786469:QUJ786471 REF786469:REF786471 ROB786469:ROB786471 RXX786469:RXX786471 SHT786469:SHT786471 SRP786469:SRP786471 TBL786469:TBL786471 TLH786469:TLH786471 TVD786469:TVD786471 UEZ786469:UEZ786471 UOV786469:UOV786471 UYR786469:UYR786471 VIN786469:VIN786471 VSJ786469:VSJ786471 WCF786469:WCF786471 WMB786469:WMB786471 WVX786469:WVX786471 P852005:P852007 JL852005:JL852007 TH852005:TH852007 ADD852005:ADD852007 AMZ852005:AMZ852007 AWV852005:AWV852007 BGR852005:BGR852007 BQN852005:BQN852007 CAJ852005:CAJ852007 CKF852005:CKF852007 CUB852005:CUB852007 DDX852005:DDX852007 DNT852005:DNT852007 DXP852005:DXP852007 EHL852005:EHL852007 ERH852005:ERH852007 FBD852005:FBD852007 FKZ852005:FKZ852007 FUV852005:FUV852007 GER852005:GER852007 GON852005:GON852007 GYJ852005:GYJ852007 HIF852005:HIF852007 HSB852005:HSB852007 IBX852005:IBX852007 ILT852005:ILT852007 IVP852005:IVP852007 JFL852005:JFL852007 JPH852005:JPH852007 JZD852005:JZD852007 KIZ852005:KIZ852007 KSV852005:KSV852007 LCR852005:LCR852007 LMN852005:LMN852007 LWJ852005:LWJ852007 MGF852005:MGF852007 MQB852005:MQB852007 MZX852005:MZX852007 NJT852005:NJT852007 NTP852005:NTP852007 ODL852005:ODL852007 ONH852005:ONH852007 OXD852005:OXD852007 PGZ852005:PGZ852007 PQV852005:PQV852007 QAR852005:QAR852007 QKN852005:QKN852007 QUJ852005:QUJ852007 REF852005:REF852007 ROB852005:ROB852007 RXX852005:RXX852007 SHT852005:SHT852007 SRP852005:SRP852007 TBL852005:TBL852007 TLH852005:TLH852007 TVD852005:TVD852007 UEZ852005:UEZ852007 UOV852005:UOV852007 UYR852005:UYR852007 VIN852005:VIN852007 VSJ852005:VSJ852007 WCF852005:WCF852007 WMB852005:WMB852007 WVX852005:WVX852007 P917541:P917543 JL917541:JL917543 TH917541:TH917543 ADD917541:ADD917543 AMZ917541:AMZ917543 AWV917541:AWV917543 BGR917541:BGR917543 BQN917541:BQN917543 CAJ917541:CAJ917543 CKF917541:CKF917543 CUB917541:CUB917543 DDX917541:DDX917543 DNT917541:DNT917543 DXP917541:DXP917543 EHL917541:EHL917543 ERH917541:ERH917543 FBD917541:FBD917543 FKZ917541:FKZ917543 FUV917541:FUV917543 GER917541:GER917543 GON917541:GON917543 GYJ917541:GYJ917543 HIF917541:HIF917543 HSB917541:HSB917543 IBX917541:IBX917543 ILT917541:ILT917543 IVP917541:IVP917543 JFL917541:JFL917543 JPH917541:JPH917543 JZD917541:JZD917543 KIZ917541:KIZ917543 KSV917541:KSV917543 LCR917541:LCR917543 LMN917541:LMN917543 LWJ917541:LWJ917543 MGF917541:MGF917543 MQB917541:MQB917543 MZX917541:MZX917543 NJT917541:NJT917543 NTP917541:NTP917543 ODL917541:ODL917543 ONH917541:ONH917543 OXD917541:OXD917543 PGZ917541:PGZ917543 PQV917541:PQV917543 QAR917541:QAR917543 QKN917541:QKN917543 QUJ917541:QUJ917543 REF917541:REF917543 ROB917541:ROB917543 RXX917541:RXX917543 SHT917541:SHT917543 SRP917541:SRP917543 TBL917541:TBL917543 TLH917541:TLH917543 TVD917541:TVD917543 UEZ917541:UEZ917543 UOV917541:UOV917543 UYR917541:UYR917543 VIN917541:VIN917543 VSJ917541:VSJ917543 WCF917541:WCF917543 WMB917541:WMB917543 WVX917541:WVX917543 P983077:P983079 JL983077:JL983079 TH983077:TH983079 ADD983077:ADD983079 AMZ983077:AMZ983079 AWV983077:AWV983079 BGR983077:BGR983079 BQN983077:BQN983079 CAJ983077:CAJ983079 CKF983077:CKF983079 CUB983077:CUB983079 DDX983077:DDX983079 DNT983077:DNT983079 DXP983077:DXP983079 EHL983077:EHL983079 ERH983077:ERH983079 FBD983077:FBD983079 FKZ983077:FKZ983079 FUV983077:FUV983079 GER983077:GER983079 GON983077:GON983079 GYJ983077:GYJ983079 HIF983077:HIF983079 HSB983077:HSB983079 IBX983077:IBX983079 ILT983077:ILT983079 IVP983077:IVP983079 JFL983077:JFL983079 JPH983077:JPH983079 JZD983077:JZD983079 KIZ983077:KIZ983079 KSV983077:KSV983079 LCR983077:LCR983079 LMN983077:LMN983079 LWJ983077:LWJ983079 MGF983077:MGF983079 MQB983077:MQB983079 MZX983077:MZX983079 NJT983077:NJT983079 NTP983077:NTP983079 ODL983077:ODL983079 ONH983077:ONH983079 OXD983077:OXD983079 PGZ983077:PGZ983079 PQV983077:PQV983079 QAR983077:QAR983079 QKN983077:QKN983079 QUJ983077:QUJ983079 REF983077:REF983079 ROB983077:ROB983079 RXX983077:RXX983079 SHT983077:SHT983079 SRP983077:SRP983079 TBL983077:TBL983079 TLH983077:TLH983079 TVD983077:TVD983079 UEZ983077:UEZ983079 UOV983077:UOV983079 UYR983077:UYR983079 VIN983077:VIN983079 VSJ983077:VSJ983079 WCF983077:WCF983079 WMB983077:WMB983079 WVX983077:WVX983079 O40:O43 JK40:JK43 TG40:TG43 ADC40:ADC43 AMY40:AMY43 AWU40:AWU43 BGQ40:BGQ43 BQM40:BQM43 CAI40:CAI43 CKE40:CKE43 CUA40:CUA43 DDW40:DDW43 DNS40:DNS43 DXO40:DXO43 EHK40:EHK43 ERG40:ERG43 FBC40:FBC43 FKY40:FKY43 FUU40:FUU43 GEQ40:GEQ43 GOM40:GOM43 GYI40:GYI43 HIE40:HIE43 HSA40:HSA43 IBW40:IBW43 ILS40:ILS43 IVO40:IVO43 JFK40:JFK43 JPG40:JPG43 JZC40:JZC43 KIY40:KIY43 KSU40:KSU43 LCQ40:LCQ43 LMM40:LMM43 LWI40:LWI43 MGE40:MGE43 MQA40:MQA43 MZW40:MZW43 NJS40:NJS43 NTO40:NTO43 ODK40:ODK43 ONG40:ONG43 OXC40:OXC43 PGY40:PGY43 PQU40:PQU43 QAQ40:QAQ43 QKM40:QKM43 QUI40:QUI43 REE40:REE43 ROA40:ROA43 RXW40:RXW43 SHS40:SHS43 SRO40:SRO43 TBK40:TBK43 TLG40:TLG43 TVC40:TVC43 UEY40:UEY43 UOU40:UOU43 UYQ40:UYQ43 VIM40:VIM43 VSI40:VSI43 WCE40:WCE43 WMA40:WMA43 WVW40:WVW43 O65576:O65579 JK65576:JK65579 TG65576:TG65579 ADC65576:ADC65579 AMY65576:AMY65579 AWU65576:AWU65579 BGQ65576:BGQ65579 BQM65576:BQM65579 CAI65576:CAI65579 CKE65576:CKE65579 CUA65576:CUA65579 DDW65576:DDW65579 DNS65576:DNS65579 DXO65576:DXO65579 EHK65576:EHK65579 ERG65576:ERG65579 FBC65576:FBC65579 FKY65576:FKY65579 FUU65576:FUU65579 GEQ65576:GEQ65579 GOM65576:GOM65579 GYI65576:GYI65579 HIE65576:HIE65579 HSA65576:HSA65579 IBW65576:IBW65579 ILS65576:ILS65579 IVO65576:IVO65579 JFK65576:JFK65579 JPG65576:JPG65579 JZC65576:JZC65579 KIY65576:KIY65579 KSU65576:KSU65579 LCQ65576:LCQ65579 LMM65576:LMM65579 LWI65576:LWI65579 MGE65576:MGE65579 MQA65576:MQA65579 MZW65576:MZW65579 NJS65576:NJS65579 NTO65576:NTO65579 ODK65576:ODK65579 ONG65576:ONG65579 OXC65576:OXC65579 PGY65576:PGY65579 PQU65576:PQU65579 QAQ65576:QAQ65579 QKM65576:QKM65579 QUI65576:QUI65579 REE65576:REE65579 ROA65576:ROA65579 RXW65576:RXW65579 SHS65576:SHS65579 SRO65576:SRO65579 TBK65576:TBK65579 TLG65576:TLG65579 TVC65576:TVC65579 UEY65576:UEY65579 UOU65576:UOU65579 UYQ65576:UYQ65579 VIM65576:VIM65579 VSI65576:VSI65579 WCE65576:WCE65579 WMA65576:WMA65579 WVW65576:WVW65579 O131112:O131115 JK131112:JK131115 TG131112:TG131115 ADC131112:ADC131115 AMY131112:AMY131115 AWU131112:AWU131115 BGQ131112:BGQ131115 BQM131112:BQM131115 CAI131112:CAI131115 CKE131112:CKE131115 CUA131112:CUA131115 DDW131112:DDW131115 DNS131112:DNS131115 DXO131112:DXO131115 EHK131112:EHK131115 ERG131112:ERG131115 FBC131112:FBC131115 FKY131112:FKY131115 FUU131112:FUU131115 GEQ131112:GEQ131115 GOM131112:GOM131115 GYI131112:GYI131115 HIE131112:HIE131115 HSA131112:HSA131115 IBW131112:IBW131115 ILS131112:ILS131115 IVO131112:IVO131115 JFK131112:JFK131115 JPG131112:JPG131115 JZC131112:JZC131115 KIY131112:KIY131115 KSU131112:KSU131115 LCQ131112:LCQ131115 LMM131112:LMM131115 LWI131112:LWI131115 MGE131112:MGE131115 MQA131112:MQA131115 MZW131112:MZW131115 NJS131112:NJS131115 NTO131112:NTO131115 ODK131112:ODK131115 ONG131112:ONG131115 OXC131112:OXC131115 PGY131112:PGY131115 PQU131112:PQU131115 QAQ131112:QAQ131115 QKM131112:QKM131115 QUI131112:QUI131115 REE131112:REE131115 ROA131112:ROA131115 RXW131112:RXW131115 SHS131112:SHS131115 SRO131112:SRO131115 TBK131112:TBK131115 TLG131112:TLG131115 TVC131112:TVC131115 UEY131112:UEY131115 UOU131112:UOU131115 UYQ131112:UYQ131115 VIM131112:VIM131115 VSI131112:VSI131115 WCE131112:WCE131115 WMA131112:WMA131115 WVW131112:WVW131115 O196648:O196651 JK196648:JK196651 TG196648:TG196651 ADC196648:ADC196651 AMY196648:AMY196651 AWU196648:AWU196651 BGQ196648:BGQ196651 BQM196648:BQM196651 CAI196648:CAI196651 CKE196648:CKE196651 CUA196648:CUA196651 DDW196648:DDW196651 DNS196648:DNS196651 DXO196648:DXO196651 EHK196648:EHK196651 ERG196648:ERG196651 FBC196648:FBC196651 FKY196648:FKY196651 FUU196648:FUU196651 GEQ196648:GEQ196651 GOM196648:GOM196651 GYI196648:GYI196651 HIE196648:HIE196651 HSA196648:HSA196651 IBW196648:IBW196651 ILS196648:ILS196651 IVO196648:IVO196651 JFK196648:JFK196651 JPG196648:JPG196651 JZC196648:JZC196651 KIY196648:KIY196651 KSU196648:KSU196651 LCQ196648:LCQ196651 LMM196648:LMM196651 LWI196648:LWI196651 MGE196648:MGE196651 MQA196648:MQA196651 MZW196648:MZW196651 NJS196648:NJS196651 NTO196648:NTO196651 ODK196648:ODK196651 ONG196648:ONG196651 OXC196648:OXC196651 PGY196648:PGY196651 PQU196648:PQU196651 QAQ196648:QAQ196651 QKM196648:QKM196651 QUI196648:QUI196651 REE196648:REE196651 ROA196648:ROA196651 RXW196648:RXW196651 SHS196648:SHS196651 SRO196648:SRO196651 TBK196648:TBK196651 TLG196648:TLG196651 TVC196648:TVC196651 UEY196648:UEY196651 UOU196648:UOU196651 UYQ196648:UYQ196651 VIM196648:VIM196651 VSI196648:VSI196651 WCE196648:WCE196651 WMA196648:WMA196651 WVW196648:WVW196651 O262184:O262187 JK262184:JK262187 TG262184:TG262187 ADC262184:ADC262187 AMY262184:AMY262187 AWU262184:AWU262187 BGQ262184:BGQ262187 BQM262184:BQM262187 CAI262184:CAI262187 CKE262184:CKE262187 CUA262184:CUA262187 DDW262184:DDW262187 DNS262184:DNS262187 DXO262184:DXO262187 EHK262184:EHK262187 ERG262184:ERG262187 FBC262184:FBC262187 FKY262184:FKY262187 FUU262184:FUU262187 GEQ262184:GEQ262187 GOM262184:GOM262187 GYI262184:GYI262187 HIE262184:HIE262187 HSA262184:HSA262187 IBW262184:IBW262187 ILS262184:ILS262187 IVO262184:IVO262187 JFK262184:JFK262187 JPG262184:JPG262187 JZC262184:JZC262187 KIY262184:KIY262187 KSU262184:KSU262187 LCQ262184:LCQ262187 LMM262184:LMM262187 LWI262184:LWI262187 MGE262184:MGE262187 MQA262184:MQA262187 MZW262184:MZW262187 NJS262184:NJS262187 NTO262184:NTO262187 ODK262184:ODK262187 ONG262184:ONG262187 OXC262184:OXC262187 PGY262184:PGY262187 PQU262184:PQU262187 QAQ262184:QAQ262187 QKM262184:QKM262187 QUI262184:QUI262187 REE262184:REE262187 ROA262184:ROA262187 RXW262184:RXW262187 SHS262184:SHS262187 SRO262184:SRO262187 TBK262184:TBK262187 TLG262184:TLG262187 TVC262184:TVC262187 UEY262184:UEY262187 UOU262184:UOU262187 UYQ262184:UYQ262187 VIM262184:VIM262187 VSI262184:VSI262187 WCE262184:WCE262187 WMA262184:WMA262187 WVW262184:WVW262187 O327720:O327723 JK327720:JK327723 TG327720:TG327723 ADC327720:ADC327723 AMY327720:AMY327723 AWU327720:AWU327723 BGQ327720:BGQ327723 BQM327720:BQM327723 CAI327720:CAI327723 CKE327720:CKE327723 CUA327720:CUA327723 DDW327720:DDW327723 DNS327720:DNS327723 DXO327720:DXO327723 EHK327720:EHK327723 ERG327720:ERG327723 FBC327720:FBC327723 FKY327720:FKY327723 FUU327720:FUU327723 GEQ327720:GEQ327723 GOM327720:GOM327723 GYI327720:GYI327723 HIE327720:HIE327723 HSA327720:HSA327723 IBW327720:IBW327723 ILS327720:ILS327723 IVO327720:IVO327723 JFK327720:JFK327723 JPG327720:JPG327723 JZC327720:JZC327723 KIY327720:KIY327723 KSU327720:KSU327723 LCQ327720:LCQ327723 LMM327720:LMM327723 LWI327720:LWI327723 MGE327720:MGE327723 MQA327720:MQA327723 MZW327720:MZW327723 NJS327720:NJS327723 NTO327720:NTO327723 ODK327720:ODK327723 ONG327720:ONG327723 OXC327720:OXC327723 PGY327720:PGY327723 PQU327720:PQU327723 QAQ327720:QAQ327723 QKM327720:QKM327723 QUI327720:QUI327723 REE327720:REE327723 ROA327720:ROA327723 RXW327720:RXW327723 SHS327720:SHS327723 SRO327720:SRO327723 TBK327720:TBK327723 TLG327720:TLG327723 TVC327720:TVC327723 UEY327720:UEY327723 UOU327720:UOU327723 UYQ327720:UYQ327723 VIM327720:VIM327723 VSI327720:VSI327723 WCE327720:WCE327723 WMA327720:WMA327723 WVW327720:WVW327723 O393256:O393259 JK393256:JK393259 TG393256:TG393259 ADC393256:ADC393259 AMY393256:AMY393259 AWU393256:AWU393259 BGQ393256:BGQ393259 BQM393256:BQM393259 CAI393256:CAI393259 CKE393256:CKE393259 CUA393256:CUA393259 DDW393256:DDW393259 DNS393256:DNS393259 DXO393256:DXO393259 EHK393256:EHK393259 ERG393256:ERG393259 FBC393256:FBC393259 FKY393256:FKY393259 FUU393256:FUU393259 GEQ393256:GEQ393259 GOM393256:GOM393259 GYI393256:GYI393259 HIE393256:HIE393259 HSA393256:HSA393259 IBW393256:IBW393259 ILS393256:ILS393259 IVO393256:IVO393259 JFK393256:JFK393259 JPG393256:JPG393259 JZC393256:JZC393259 KIY393256:KIY393259 KSU393256:KSU393259 LCQ393256:LCQ393259 LMM393256:LMM393259 LWI393256:LWI393259 MGE393256:MGE393259 MQA393256:MQA393259 MZW393256:MZW393259 NJS393256:NJS393259 NTO393256:NTO393259 ODK393256:ODK393259 ONG393256:ONG393259 OXC393256:OXC393259 PGY393256:PGY393259 PQU393256:PQU393259 QAQ393256:QAQ393259 QKM393256:QKM393259 QUI393256:QUI393259 REE393256:REE393259 ROA393256:ROA393259 RXW393256:RXW393259 SHS393256:SHS393259 SRO393256:SRO393259 TBK393256:TBK393259 TLG393256:TLG393259 TVC393256:TVC393259 UEY393256:UEY393259 UOU393256:UOU393259 UYQ393256:UYQ393259 VIM393256:VIM393259 VSI393256:VSI393259 WCE393256:WCE393259 WMA393256:WMA393259 WVW393256:WVW393259 O458792:O458795 JK458792:JK458795 TG458792:TG458795 ADC458792:ADC458795 AMY458792:AMY458795 AWU458792:AWU458795 BGQ458792:BGQ458795 BQM458792:BQM458795 CAI458792:CAI458795 CKE458792:CKE458795 CUA458792:CUA458795 DDW458792:DDW458795 DNS458792:DNS458795 DXO458792:DXO458795 EHK458792:EHK458795 ERG458792:ERG458795 FBC458792:FBC458795 FKY458792:FKY458795 FUU458792:FUU458795 GEQ458792:GEQ458795 GOM458792:GOM458795 GYI458792:GYI458795 HIE458792:HIE458795 HSA458792:HSA458795 IBW458792:IBW458795 ILS458792:ILS458795 IVO458792:IVO458795 JFK458792:JFK458795 JPG458792:JPG458795 JZC458792:JZC458795 KIY458792:KIY458795 KSU458792:KSU458795 LCQ458792:LCQ458795 LMM458792:LMM458795 LWI458792:LWI458795 MGE458792:MGE458795 MQA458792:MQA458795 MZW458792:MZW458795 NJS458792:NJS458795 NTO458792:NTO458795 ODK458792:ODK458795 ONG458792:ONG458795 OXC458792:OXC458795 PGY458792:PGY458795 PQU458792:PQU458795 QAQ458792:QAQ458795 QKM458792:QKM458795 QUI458792:QUI458795 REE458792:REE458795 ROA458792:ROA458795 RXW458792:RXW458795 SHS458792:SHS458795 SRO458792:SRO458795 TBK458792:TBK458795 TLG458792:TLG458795 TVC458792:TVC458795 UEY458792:UEY458795 UOU458792:UOU458795 UYQ458792:UYQ458795 VIM458792:VIM458795 VSI458792:VSI458795 WCE458792:WCE458795 WMA458792:WMA458795 WVW458792:WVW458795 O524328:O524331 JK524328:JK524331 TG524328:TG524331 ADC524328:ADC524331 AMY524328:AMY524331 AWU524328:AWU524331 BGQ524328:BGQ524331 BQM524328:BQM524331 CAI524328:CAI524331 CKE524328:CKE524331 CUA524328:CUA524331 DDW524328:DDW524331 DNS524328:DNS524331 DXO524328:DXO524331 EHK524328:EHK524331 ERG524328:ERG524331 FBC524328:FBC524331 FKY524328:FKY524331 FUU524328:FUU524331 GEQ524328:GEQ524331 GOM524328:GOM524331 GYI524328:GYI524331 HIE524328:HIE524331 HSA524328:HSA524331 IBW524328:IBW524331 ILS524328:ILS524331 IVO524328:IVO524331 JFK524328:JFK524331 JPG524328:JPG524331 JZC524328:JZC524331 KIY524328:KIY524331 KSU524328:KSU524331 LCQ524328:LCQ524331 LMM524328:LMM524331 LWI524328:LWI524331 MGE524328:MGE524331 MQA524328:MQA524331 MZW524328:MZW524331 NJS524328:NJS524331 NTO524328:NTO524331 ODK524328:ODK524331 ONG524328:ONG524331 OXC524328:OXC524331 PGY524328:PGY524331 PQU524328:PQU524331 QAQ524328:QAQ524331 QKM524328:QKM524331 QUI524328:QUI524331 REE524328:REE524331 ROA524328:ROA524331 RXW524328:RXW524331 SHS524328:SHS524331 SRO524328:SRO524331 TBK524328:TBK524331 TLG524328:TLG524331 TVC524328:TVC524331 UEY524328:UEY524331 UOU524328:UOU524331 UYQ524328:UYQ524331 VIM524328:VIM524331 VSI524328:VSI524331 WCE524328:WCE524331 WMA524328:WMA524331 WVW524328:WVW524331 O589864:O589867 JK589864:JK589867 TG589864:TG589867 ADC589864:ADC589867 AMY589864:AMY589867 AWU589864:AWU589867 BGQ589864:BGQ589867 BQM589864:BQM589867 CAI589864:CAI589867 CKE589864:CKE589867 CUA589864:CUA589867 DDW589864:DDW589867 DNS589864:DNS589867 DXO589864:DXO589867 EHK589864:EHK589867 ERG589864:ERG589867 FBC589864:FBC589867 FKY589864:FKY589867 FUU589864:FUU589867 GEQ589864:GEQ589867 GOM589864:GOM589867 GYI589864:GYI589867 HIE589864:HIE589867 HSA589864:HSA589867 IBW589864:IBW589867 ILS589864:ILS589867 IVO589864:IVO589867 JFK589864:JFK589867 JPG589864:JPG589867 JZC589864:JZC589867 KIY589864:KIY589867 KSU589864:KSU589867 LCQ589864:LCQ589867 LMM589864:LMM589867 LWI589864:LWI589867 MGE589864:MGE589867 MQA589864:MQA589867 MZW589864:MZW589867 NJS589864:NJS589867 NTO589864:NTO589867 ODK589864:ODK589867 ONG589864:ONG589867 OXC589864:OXC589867 PGY589864:PGY589867 PQU589864:PQU589867 QAQ589864:QAQ589867 QKM589864:QKM589867 QUI589864:QUI589867 REE589864:REE589867 ROA589864:ROA589867 RXW589864:RXW589867 SHS589864:SHS589867 SRO589864:SRO589867 TBK589864:TBK589867 TLG589864:TLG589867 TVC589864:TVC589867 UEY589864:UEY589867 UOU589864:UOU589867 UYQ589864:UYQ589867 VIM589864:VIM589867 VSI589864:VSI589867 WCE589864:WCE589867 WMA589864:WMA589867 WVW589864:WVW589867 O655400:O655403 JK655400:JK655403 TG655400:TG655403 ADC655400:ADC655403 AMY655400:AMY655403 AWU655400:AWU655403 BGQ655400:BGQ655403 BQM655400:BQM655403 CAI655400:CAI655403 CKE655400:CKE655403 CUA655400:CUA655403 DDW655400:DDW655403 DNS655400:DNS655403 DXO655400:DXO655403 EHK655400:EHK655403 ERG655400:ERG655403 FBC655400:FBC655403 FKY655400:FKY655403 FUU655400:FUU655403 GEQ655400:GEQ655403 GOM655400:GOM655403 GYI655400:GYI655403 HIE655400:HIE655403 HSA655400:HSA655403 IBW655400:IBW655403 ILS655400:ILS655403 IVO655400:IVO655403 JFK655400:JFK655403 JPG655400:JPG655403 JZC655400:JZC655403 KIY655400:KIY655403 KSU655400:KSU655403 LCQ655400:LCQ655403 LMM655400:LMM655403 LWI655400:LWI655403 MGE655400:MGE655403 MQA655400:MQA655403 MZW655400:MZW655403 NJS655400:NJS655403 NTO655400:NTO655403 ODK655400:ODK655403 ONG655400:ONG655403 OXC655400:OXC655403 PGY655400:PGY655403 PQU655400:PQU655403 QAQ655400:QAQ655403 QKM655400:QKM655403 QUI655400:QUI655403 REE655400:REE655403 ROA655400:ROA655403 RXW655400:RXW655403 SHS655400:SHS655403 SRO655400:SRO655403 TBK655400:TBK655403 TLG655400:TLG655403 TVC655400:TVC655403 UEY655400:UEY655403 UOU655400:UOU655403 UYQ655400:UYQ655403 VIM655400:VIM655403 VSI655400:VSI655403 WCE655400:WCE655403 WMA655400:WMA655403 WVW655400:WVW655403 O720936:O720939 JK720936:JK720939 TG720936:TG720939 ADC720936:ADC720939 AMY720936:AMY720939 AWU720936:AWU720939 BGQ720936:BGQ720939 BQM720936:BQM720939 CAI720936:CAI720939 CKE720936:CKE720939 CUA720936:CUA720939 DDW720936:DDW720939 DNS720936:DNS720939 DXO720936:DXO720939 EHK720936:EHK720939 ERG720936:ERG720939 FBC720936:FBC720939 FKY720936:FKY720939 FUU720936:FUU720939 GEQ720936:GEQ720939 GOM720936:GOM720939 GYI720936:GYI720939 HIE720936:HIE720939 HSA720936:HSA720939 IBW720936:IBW720939 ILS720936:ILS720939 IVO720936:IVO720939 JFK720936:JFK720939 JPG720936:JPG720939 JZC720936:JZC720939 KIY720936:KIY720939 KSU720936:KSU720939 LCQ720936:LCQ720939 LMM720936:LMM720939 LWI720936:LWI720939 MGE720936:MGE720939 MQA720936:MQA720939 MZW720936:MZW720939 NJS720936:NJS720939 NTO720936:NTO720939 ODK720936:ODK720939 ONG720936:ONG720939 OXC720936:OXC720939 PGY720936:PGY720939 PQU720936:PQU720939 QAQ720936:QAQ720939 QKM720936:QKM720939 QUI720936:QUI720939 REE720936:REE720939 ROA720936:ROA720939 RXW720936:RXW720939 SHS720936:SHS720939 SRO720936:SRO720939 TBK720936:TBK720939 TLG720936:TLG720939 TVC720936:TVC720939 UEY720936:UEY720939 UOU720936:UOU720939 UYQ720936:UYQ720939 VIM720936:VIM720939 VSI720936:VSI720939 WCE720936:WCE720939 WMA720936:WMA720939 WVW720936:WVW720939 O786472:O786475 JK786472:JK786475 TG786472:TG786475 ADC786472:ADC786475 AMY786472:AMY786475 AWU786472:AWU786475 BGQ786472:BGQ786475 BQM786472:BQM786475 CAI786472:CAI786475 CKE786472:CKE786475 CUA786472:CUA786475 DDW786472:DDW786475 DNS786472:DNS786475 DXO786472:DXO786475 EHK786472:EHK786475 ERG786472:ERG786475 FBC786472:FBC786475 FKY786472:FKY786475 FUU786472:FUU786475 GEQ786472:GEQ786475 GOM786472:GOM786475 GYI786472:GYI786475 HIE786472:HIE786475 HSA786472:HSA786475 IBW786472:IBW786475 ILS786472:ILS786475 IVO786472:IVO786475 JFK786472:JFK786475 JPG786472:JPG786475 JZC786472:JZC786475 KIY786472:KIY786475 KSU786472:KSU786475 LCQ786472:LCQ786475 LMM786472:LMM786475 LWI786472:LWI786475 MGE786472:MGE786475 MQA786472:MQA786475 MZW786472:MZW786475 NJS786472:NJS786475 NTO786472:NTO786475 ODK786472:ODK786475 ONG786472:ONG786475 OXC786472:OXC786475 PGY786472:PGY786475 PQU786472:PQU786475 QAQ786472:QAQ786475 QKM786472:QKM786475 QUI786472:QUI786475 REE786472:REE786475 ROA786472:ROA786475 RXW786472:RXW786475 SHS786472:SHS786475 SRO786472:SRO786475 TBK786472:TBK786475 TLG786472:TLG786475 TVC786472:TVC786475 UEY786472:UEY786475 UOU786472:UOU786475 UYQ786472:UYQ786475 VIM786472:VIM786475 VSI786472:VSI786475 WCE786472:WCE786475 WMA786472:WMA786475 WVW786472:WVW786475 O852008:O852011 JK852008:JK852011 TG852008:TG852011 ADC852008:ADC852011 AMY852008:AMY852011 AWU852008:AWU852011 BGQ852008:BGQ852011 BQM852008:BQM852011 CAI852008:CAI852011 CKE852008:CKE852011 CUA852008:CUA852011 DDW852008:DDW852011 DNS852008:DNS852011 DXO852008:DXO852011 EHK852008:EHK852011 ERG852008:ERG852011 FBC852008:FBC852011 FKY852008:FKY852011 FUU852008:FUU852011 GEQ852008:GEQ852011 GOM852008:GOM852011 GYI852008:GYI852011 HIE852008:HIE852011 HSA852008:HSA852011 IBW852008:IBW852011 ILS852008:ILS852011 IVO852008:IVO852011 JFK852008:JFK852011 JPG852008:JPG852011 JZC852008:JZC852011 KIY852008:KIY852011 KSU852008:KSU852011 LCQ852008:LCQ852011 LMM852008:LMM852011 LWI852008:LWI852011 MGE852008:MGE852011 MQA852008:MQA852011 MZW852008:MZW852011 NJS852008:NJS852011 NTO852008:NTO852011 ODK852008:ODK852011 ONG852008:ONG852011 OXC852008:OXC852011 PGY852008:PGY852011 PQU852008:PQU852011 QAQ852008:QAQ852011 QKM852008:QKM852011 QUI852008:QUI852011 REE852008:REE852011 ROA852008:ROA852011 RXW852008:RXW852011 SHS852008:SHS852011 SRO852008:SRO852011 TBK852008:TBK852011 TLG852008:TLG852011 TVC852008:TVC852011 UEY852008:UEY852011 UOU852008:UOU852011 UYQ852008:UYQ852011 VIM852008:VIM852011 VSI852008:VSI852011 WCE852008:WCE852011 WMA852008:WMA852011 WVW852008:WVW852011 O917544:O917547 JK917544:JK917547 TG917544:TG917547 ADC917544:ADC917547 AMY917544:AMY917547 AWU917544:AWU917547 BGQ917544:BGQ917547 BQM917544:BQM917547 CAI917544:CAI917547 CKE917544:CKE917547 CUA917544:CUA917547 DDW917544:DDW917547 DNS917544:DNS917547 DXO917544:DXO917547 EHK917544:EHK917547 ERG917544:ERG917547 FBC917544:FBC917547 FKY917544:FKY917547 FUU917544:FUU917547 GEQ917544:GEQ917547 GOM917544:GOM917547 GYI917544:GYI917547 HIE917544:HIE917547 HSA917544:HSA917547 IBW917544:IBW917547 ILS917544:ILS917547 IVO917544:IVO917547 JFK917544:JFK917547 JPG917544:JPG917547 JZC917544:JZC917547 KIY917544:KIY917547 KSU917544:KSU917547 LCQ917544:LCQ917547 LMM917544:LMM917547 LWI917544:LWI917547 MGE917544:MGE917547 MQA917544:MQA917547 MZW917544:MZW917547 NJS917544:NJS917547 NTO917544:NTO917547 ODK917544:ODK917547 ONG917544:ONG917547 OXC917544:OXC917547 PGY917544:PGY917547 PQU917544:PQU917547 QAQ917544:QAQ917547 QKM917544:QKM917547 QUI917544:QUI917547 REE917544:REE917547 ROA917544:ROA917547 RXW917544:RXW917547 SHS917544:SHS917547 SRO917544:SRO917547 TBK917544:TBK917547 TLG917544:TLG917547 TVC917544:TVC917547 UEY917544:UEY917547 UOU917544:UOU917547 UYQ917544:UYQ917547 VIM917544:VIM917547 VSI917544:VSI917547 WCE917544:WCE917547 WMA917544:WMA917547 WVW917544:WVW917547 O983080:O983083 JK983080:JK983083 TG983080:TG983083 ADC983080:ADC983083 AMY983080:AMY983083 AWU983080:AWU983083 BGQ983080:BGQ983083 BQM983080:BQM983083 CAI983080:CAI983083 CKE983080:CKE983083 CUA983080:CUA983083 DDW983080:DDW983083 DNS983080:DNS983083 DXO983080:DXO983083 EHK983080:EHK983083 ERG983080:ERG983083 FBC983080:FBC983083 FKY983080:FKY983083 FUU983080:FUU983083 GEQ983080:GEQ983083 GOM983080:GOM983083 GYI983080:GYI983083 HIE983080:HIE983083 HSA983080:HSA983083 IBW983080:IBW983083 ILS983080:ILS983083 IVO983080:IVO983083 JFK983080:JFK983083 JPG983080:JPG983083 JZC983080:JZC983083 KIY983080:KIY983083 KSU983080:KSU983083 LCQ983080:LCQ983083 LMM983080:LMM983083 LWI983080:LWI983083 MGE983080:MGE983083 MQA983080:MQA983083 MZW983080:MZW983083 NJS983080:NJS983083 NTO983080:NTO983083 ODK983080:ODK983083 ONG983080:ONG983083 OXC983080:OXC983083 PGY983080:PGY983083 PQU983080:PQU983083 QAQ983080:QAQ983083 QKM983080:QKM983083 QUI983080:QUI983083 REE983080:REE983083 ROA983080:ROA983083 RXW983080:RXW983083 SHS983080:SHS983083 SRO983080:SRO983083 TBK983080:TBK983083 TLG983080:TLG983083 TVC983080:TVC983083 UEY983080:UEY983083 UOU983080:UOU983083 UYQ983080:UYQ983083 VIM983080:VIM983083 VSI983080:VSI983083 WCE983080:WCE983083 WMA983080:WMA983083 WVW983080:WVW983083</xm:sqref>
        </x14:dataValidation>
        <x14:dataValidation type="list" allowBlank="1" showInputMessage="1" showErrorMessage="1">
          <x14:formula1>
            <xm:f>$B$60:$B$65</xm:f>
          </x14:formula1>
          <xm:sqref>D21:D27 IZ21:IZ27 SV21:SV27 ACR21:ACR27 AMN21:AMN27 AWJ21:AWJ27 BGF21:BGF27 BQB21:BQB27 BZX21:BZX27 CJT21:CJT27 CTP21:CTP27 DDL21:DDL27 DNH21:DNH27 DXD21:DXD27 EGZ21:EGZ27 EQV21:EQV27 FAR21:FAR27 FKN21:FKN27 FUJ21:FUJ27 GEF21:GEF27 GOB21:GOB27 GXX21:GXX27 HHT21:HHT27 HRP21:HRP27 IBL21:IBL27 ILH21:ILH27 IVD21:IVD27 JEZ21:JEZ27 JOV21:JOV27 JYR21:JYR27 KIN21:KIN27 KSJ21:KSJ27 LCF21:LCF27 LMB21:LMB27 LVX21:LVX27 MFT21:MFT27 MPP21:MPP27 MZL21:MZL27 NJH21:NJH27 NTD21:NTD27 OCZ21:OCZ27 OMV21:OMV27 OWR21:OWR27 PGN21:PGN27 PQJ21:PQJ27 QAF21:QAF27 QKB21:QKB27 QTX21:QTX27 RDT21:RDT27 RNP21:RNP27 RXL21:RXL27 SHH21:SHH27 SRD21:SRD27 TAZ21:TAZ27 TKV21:TKV27 TUR21:TUR27 UEN21:UEN27 UOJ21:UOJ27 UYF21:UYF27 VIB21:VIB27 VRX21:VRX27 WBT21:WBT27 WLP21:WLP27 WVL21:WVL27 D65557:D65563 IZ65557:IZ65563 SV65557:SV65563 ACR65557:ACR65563 AMN65557:AMN65563 AWJ65557:AWJ65563 BGF65557:BGF65563 BQB65557:BQB65563 BZX65557:BZX65563 CJT65557:CJT65563 CTP65557:CTP65563 DDL65557:DDL65563 DNH65557:DNH65563 DXD65557:DXD65563 EGZ65557:EGZ65563 EQV65557:EQV65563 FAR65557:FAR65563 FKN65557:FKN65563 FUJ65557:FUJ65563 GEF65557:GEF65563 GOB65557:GOB65563 GXX65557:GXX65563 HHT65557:HHT65563 HRP65557:HRP65563 IBL65557:IBL65563 ILH65557:ILH65563 IVD65557:IVD65563 JEZ65557:JEZ65563 JOV65557:JOV65563 JYR65557:JYR65563 KIN65557:KIN65563 KSJ65557:KSJ65563 LCF65557:LCF65563 LMB65557:LMB65563 LVX65557:LVX65563 MFT65557:MFT65563 MPP65557:MPP65563 MZL65557:MZL65563 NJH65557:NJH65563 NTD65557:NTD65563 OCZ65557:OCZ65563 OMV65557:OMV65563 OWR65557:OWR65563 PGN65557:PGN65563 PQJ65557:PQJ65563 QAF65557:QAF65563 QKB65557:QKB65563 QTX65557:QTX65563 RDT65557:RDT65563 RNP65557:RNP65563 RXL65557:RXL65563 SHH65557:SHH65563 SRD65557:SRD65563 TAZ65557:TAZ65563 TKV65557:TKV65563 TUR65557:TUR65563 UEN65557:UEN65563 UOJ65557:UOJ65563 UYF65557:UYF65563 VIB65557:VIB65563 VRX65557:VRX65563 WBT65557:WBT65563 WLP65557:WLP65563 WVL65557:WVL65563 D131093:D131099 IZ131093:IZ131099 SV131093:SV131099 ACR131093:ACR131099 AMN131093:AMN131099 AWJ131093:AWJ131099 BGF131093:BGF131099 BQB131093:BQB131099 BZX131093:BZX131099 CJT131093:CJT131099 CTP131093:CTP131099 DDL131093:DDL131099 DNH131093:DNH131099 DXD131093:DXD131099 EGZ131093:EGZ131099 EQV131093:EQV131099 FAR131093:FAR131099 FKN131093:FKN131099 FUJ131093:FUJ131099 GEF131093:GEF131099 GOB131093:GOB131099 GXX131093:GXX131099 HHT131093:HHT131099 HRP131093:HRP131099 IBL131093:IBL131099 ILH131093:ILH131099 IVD131093:IVD131099 JEZ131093:JEZ131099 JOV131093:JOV131099 JYR131093:JYR131099 KIN131093:KIN131099 KSJ131093:KSJ131099 LCF131093:LCF131099 LMB131093:LMB131099 LVX131093:LVX131099 MFT131093:MFT131099 MPP131093:MPP131099 MZL131093:MZL131099 NJH131093:NJH131099 NTD131093:NTD131099 OCZ131093:OCZ131099 OMV131093:OMV131099 OWR131093:OWR131099 PGN131093:PGN131099 PQJ131093:PQJ131099 QAF131093:QAF131099 QKB131093:QKB131099 QTX131093:QTX131099 RDT131093:RDT131099 RNP131093:RNP131099 RXL131093:RXL131099 SHH131093:SHH131099 SRD131093:SRD131099 TAZ131093:TAZ131099 TKV131093:TKV131099 TUR131093:TUR131099 UEN131093:UEN131099 UOJ131093:UOJ131099 UYF131093:UYF131099 VIB131093:VIB131099 VRX131093:VRX131099 WBT131093:WBT131099 WLP131093:WLP131099 WVL131093:WVL131099 D196629:D196635 IZ196629:IZ196635 SV196629:SV196635 ACR196629:ACR196635 AMN196629:AMN196635 AWJ196629:AWJ196635 BGF196629:BGF196635 BQB196629:BQB196635 BZX196629:BZX196635 CJT196629:CJT196635 CTP196629:CTP196635 DDL196629:DDL196635 DNH196629:DNH196635 DXD196629:DXD196635 EGZ196629:EGZ196635 EQV196629:EQV196635 FAR196629:FAR196635 FKN196629:FKN196635 FUJ196629:FUJ196635 GEF196629:GEF196635 GOB196629:GOB196635 GXX196629:GXX196635 HHT196629:HHT196635 HRP196629:HRP196635 IBL196629:IBL196635 ILH196629:ILH196635 IVD196629:IVD196635 JEZ196629:JEZ196635 JOV196629:JOV196635 JYR196629:JYR196635 KIN196629:KIN196635 KSJ196629:KSJ196635 LCF196629:LCF196635 LMB196629:LMB196635 LVX196629:LVX196635 MFT196629:MFT196635 MPP196629:MPP196635 MZL196629:MZL196635 NJH196629:NJH196635 NTD196629:NTD196635 OCZ196629:OCZ196635 OMV196629:OMV196635 OWR196629:OWR196635 PGN196629:PGN196635 PQJ196629:PQJ196635 QAF196629:QAF196635 QKB196629:QKB196635 QTX196629:QTX196635 RDT196629:RDT196635 RNP196629:RNP196635 RXL196629:RXL196635 SHH196629:SHH196635 SRD196629:SRD196635 TAZ196629:TAZ196635 TKV196629:TKV196635 TUR196629:TUR196635 UEN196629:UEN196635 UOJ196629:UOJ196635 UYF196629:UYF196635 VIB196629:VIB196635 VRX196629:VRX196635 WBT196629:WBT196635 WLP196629:WLP196635 WVL196629:WVL196635 D262165:D262171 IZ262165:IZ262171 SV262165:SV262171 ACR262165:ACR262171 AMN262165:AMN262171 AWJ262165:AWJ262171 BGF262165:BGF262171 BQB262165:BQB262171 BZX262165:BZX262171 CJT262165:CJT262171 CTP262165:CTP262171 DDL262165:DDL262171 DNH262165:DNH262171 DXD262165:DXD262171 EGZ262165:EGZ262171 EQV262165:EQV262171 FAR262165:FAR262171 FKN262165:FKN262171 FUJ262165:FUJ262171 GEF262165:GEF262171 GOB262165:GOB262171 GXX262165:GXX262171 HHT262165:HHT262171 HRP262165:HRP262171 IBL262165:IBL262171 ILH262165:ILH262171 IVD262165:IVD262171 JEZ262165:JEZ262171 JOV262165:JOV262171 JYR262165:JYR262171 KIN262165:KIN262171 KSJ262165:KSJ262171 LCF262165:LCF262171 LMB262165:LMB262171 LVX262165:LVX262171 MFT262165:MFT262171 MPP262165:MPP262171 MZL262165:MZL262171 NJH262165:NJH262171 NTD262165:NTD262171 OCZ262165:OCZ262171 OMV262165:OMV262171 OWR262165:OWR262171 PGN262165:PGN262171 PQJ262165:PQJ262171 QAF262165:QAF262171 QKB262165:QKB262171 QTX262165:QTX262171 RDT262165:RDT262171 RNP262165:RNP262171 RXL262165:RXL262171 SHH262165:SHH262171 SRD262165:SRD262171 TAZ262165:TAZ262171 TKV262165:TKV262171 TUR262165:TUR262171 UEN262165:UEN262171 UOJ262165:UOJ262171 UYF262165:UYF262171 VIB262165:VIB262171 VRX262165:VRX262171 WBT262165:WBT262171 WLP262165:WLP262171 WVL262165:WVL262171 D327701:D327707 IZ327701:IZ327707 SV327701:SV327707 ACR327701:ACR327707 AMN327701:AMN327707 AWJ327701:AWJ327707 BGF327701:BGF327707 BQB327701:BQB327707 BZX327701:BZX327707 CJT327701:CJT327707 CTP327701:CTP327707 DDL327701:DDL327707 DNH327701:DNH327707 DXD327701:DXD327707 EGZ327701:EGZ327707 EQV327701:EQV327707 FAR327701:FAR327707 FKN327701:FKN327707 FUJ327701:FUJ327707 GEF327701:GEF327707 GOB327701:GOB327707 GXX327701:GXX327707 HHT327701:HHT327707 HRP327701:HRP327707 IBL327701:IBL327707 ILH327701:ILH327707 IVD327701:IVD327707 JEZ327701:JEZ327707 JOV327701:JOV327707 JYR327701:JYR327707 KIN327701:KIN327707 KSJ327701:KSJ327707 LCF327701:LCF327707 LMB327701:LMB327707 LVX327701:LVX327707 MFT327701:MFT327707 MPP327701:MPP327707 MZL327701:MZL327707 NJH327701:NJH327707 NTD327701:NTD327707 OCZ327701:OCZ327707 OMV327701:OMV327707 OWR327701:OWR327707 PGN327701:PGN327707 PQJ327701:PQJ327707 QAF327701:QAF327707 QKB327701:QKB327707 QTX327701:QTX327707 RDT327701:RDT327707 RNP327701:RNP327707 RXL327701:RXL327707 SHH327701:SHH327707 SRD327701:SRD327707 TAZ327701:TAZ327707 TKV327701:TKV327707 TUR327701:TUR327707 UEN327701:UEN327707 UOJ327701:UOJ327707 UYF327701:UYF327707 VIB327701:VIB327707 VRX327701:VRX327707 WBT327701:WBT327707 WLP327701:WLP327707 WVL327701:WVL327707 D393237:D393243 IZ393237:IZ393243 SV393237:SV393243 ACR393237:ACR393243 AMN393237:AMN393243 AWJ393237:AWJ393243 BGF393237:BGF393243 BQB393237:BQB393243 BZX393237:BZX393243 CJT393237:CJT393243 CTP393237:CTP393243 DDL393237:DDL393243 DNH393237:DNH393243 DXD393237:DXD393243 EGZ393237:EGZ393243 EQV393237:EQV393243 FAR393237:FAR393243 FKN393237:FKN393243 FUJ393237:FUJ393243 GEF393237:GEF393243 GOB393237:GOB393243 GXX393237:GXX393243 HHT393237:HHT393243 HRP393237:HRP393243 IBL393237:IBL393243 ILH393237:ILH393243 IVD393237:IVD393243 JEZ393237:JEZ393243 JOV393237:JOV393243 JYR393237:JYR393243 KIN393237:KIN393243 KSJ393237:KSJ393243 LCF393237:LCF393243 LMB393237:LMB393243 LVX393237:LVX393243 MFT393237:MFT393243 MPP393237:MPP393243 MZL393237:MZL393243 NJH393237:NJH393243 NTD393237:NTD393243 OCZ393237:OCZ393243 OMV393237:OMV393243 OWR393237:OWR393243 PGN393237:PGN393243 PQJ393237:PQJ393243 QAF393237:QAF393243 QKB393237:QKB393243 QTX393237:QTX393243 RDT393237:RDT393243 RNP393237:RNP393243 RXL393237:RXL393243 SHH393237:SHH393243 SRD393237:SRD393243 TAZ393237:TAZ393243 TKV393237:TKV393243 TUR393237:TUR393243 UEN393237:UEN393243 UOJ393237:UOJ393243 UYF393237:UYF393243 VIB393237:VIB393243 VRX393237:VRX393243 WBT393237:WBT393243 WLP393237:WLP393243 WVL393237:WVL393243 D458773:D458779 IZ458773:IZ458779 SV458773:SV458779 ACR458773:ACR458779 AMN458773:AMN458779 AWJ458773:AWJ458779 BGF458773:BGF458779 BQB458773:BQB458779 BZX458773:BZX458779 CJT458773:CJT458779 CTP458773:CTP458779 DDL458773:DDL458779 DNH458773:DNH458779 DXD458773:DXD458779 EGZ458773:EGZ458779 EQV458773:EQV458779 FAR458773:FAR458779 FKN458773:FKN458779 FUJ458773:FUJ458779 GEF458773:GEF458779 GOB458773:GOB458779 GXX458773:GXX458779 HHT458773:HHT458779 HRP458773:HRP458779 IBL458773:IBL458779 ILH458773:ILH458779 IVD458773:IVD458779 JEZ458773:JEZ458779 JOV458773:JOV458779 JYR458773:JYR458779 KIN458773:KIN458779 KSJ458773:KSJ458779 LCF458773:LCF458779 LMB458773:LMB458779 LVX458773:LVX458779 MFT458773:MFT458779 MPP458773:MPP458779 MZL458773:MZL458779 NJH458773:NJH458779 NTD458773:NTD458779 OCZ458773:OCZ458779 OMV458773:OMV458779 OWR458773:OWR458779 PGN458773:PGN458779 PQJ458773:PQJ458779 QAF458773:QAF458779 QKB458773:QKB458779 QTX458773:QTX458779 RDT458773:RDT458779 RNP458773:RNP458779 RXL458773:RXL458779 SHH458773:SHH458779 SRD458773:SRD458779 TAZ458773:TAZ458779 TKV458773:TKV458779 TUR458773:TUR458779 UEN458773:UEN458779 UOJ458773:UOJ458779 UYF458773:UYF458779 VIB458773:VIB458779 VRX458773:VRX458779 WBT458773:WBT458779 WLP458773:WLP458779 WVL458773:WVL458779 D524309:D524315 IZ524309:IZ524315 SV524309:SV524315 ACR524309:ACR524315 AMN524309:AMN524315 AWJ524309:AWJ524315 BGF524309:BGF524315 BQB524309:BQB524315 BZX524309:BZX524315 CJT524309:CJT524315 CTP524309:CTP524315 DDL524309:DDL524315 DNH524309:DNH524315 DXD524309:DXD524315 EGZ524309:EGZ524315 EQV524309:EQV524315 FAR524309:FAR524315 FKN524309:FKN524315 FUJ524309:FUJ524315 GEF524309:GEF524315 GOB524309:GOB524315 GXX524309:GXX524315 HHT524309:HHT524315 HRP524309:HRP524315 IBL524309:IBL524315 ILH524309:ILH524315 IVD524309:IVD524315 JEZ524309:JEZ524315 JOV524309:JOV524315 JYR524309:JYR524315 KIN524309:KIN524315 KSJ524309:KSJ524315 LCF524309:LCF524315 LMB524309:LMB524315 LVX524309:LVX524315 MFT524309:MFT524315 MPP524309:MPP524315 MZL524309:MZL524315 NJH524309:NJH524315 NTD524309:NTD524315 OCZ524309:OCZ524315 OMV524309:OMV524315 OWR524309:OWR524315 PGN524309:PGN524315 PQJ524309:PQJ524315 QAF524309:QAF524315 QKB524309:QKB524315 QTX524309:QTX524315 RDT524309:RDT524315 RNP524309:RNP524315 RXL524309:RXL524315 SHH524309:SHH524315 SRD524309:SRD524315 TAZ524309:TAZ524315 TKV524309:TKV524315 TUR524309:TUR524315 UEN524309:UEN524315 UOJ524309:UOJ524315 UYF524309:UYF524315 VIB524309:VIB524315 VRX524309:VRX524315 WBT524309:WBT524315 WLP524309:WLP524315 WVL524309:WVL524315 D589845:D589851 IZ589845:IZ589851 SV589845:SV589851 ACR589845:ACR589851 AMN589845:AMN589851 AWJ589845:AWJ589851 BGF589845:BGF589851 BQB589845:BQB589851 BZX589845:BZX589851 CJT589845:CJT589851 CTP589845:CTP589851 DDL589845:DDL589851 DNH589845:DNH589851 DXD589845:DXD589851 EGZ589845:EGZ589851 EQV589845:EQV589851 FAR589845:FAR589851 FKN589845:FKN589851 FUJ589845:FUJ589851 GEF589845:GEF589851 GOB589845:GOB589851 GXX589845:GXX589851 HHT589845:HHT589851 HRP589845:HRP589851 IBL589845:IBL589851 ILH589845:ILH589851 IVD589845:IVD589851 JEZ589845:JEZ589851 JOV589845:JOV589851 JYR589845:JYR589851 KIN589845:KIN589851 KSJ589845:KSJ589851 LCF589845:LCF589851 LMB589845:LMB589851 LVX589845:LVX589851 MFT589845:MFT589851 MPP589845:MPP589851 MZL589845:MZL589851 NJH589845:NJH589851 NTD589845:NTD589851 OCZ589845:OCZ589851 OMV589845:OMV589851 OWR589845:OWR589851 PGN589845:PGN589851 PQJ589845:PQJ589851 QAF589845:QAF589851 QKB589845:QKB589851 QTX589845:QTX589851 RDT589845:RDT589851 RNP589845:RNP589851 RXL589845:RXL589851 SHH589845:SHH589851 SRD589845:SRD589851 TAZ589845:TAZ589851 TKV589845:TKV589851 TUR589845:TUR589851 UEN589845:UEN589851 UOJ589845:UOJ589851 UYF589845:UYF589851 VIB589845:VIB589851 VRX589845:VRX589851 WBT589845:WBT589851 WLP589845:WLP589851 WVL589845:WVL589851 D655381:D655387 IZ655381:IZ655387 SV655381:SV655387 ACR655381:ACR655387 AMN655381:AMN655387 AWJ655381:AWJ655387 BGF655381:BGF655387 BQB655381:BQB655387 BZX655381:BZX655387 CJT655381:CJT655387 CTP655381:CTP655387 DDL655381:DDL655387 DNH655381:DNH655387 DXD655381:DXD655387 EGZ655381:EGZ655387 EQV655381:EQV655387 FAR655381:FAR655387 FKN655381:FKN655387 FUJ655381:FUJ655387 GEF655381:GEF655387 GOB655381:GOB655387 GXX655381:GXX655387 HHT655381:HHT655387 HRP655381:HRP655387 IBL655381:IBL655387 ILH655381:ILH655387 IVD655381:IVD655387 JEZ655381:JEZ655387 JOV655381:JOV655387 JYR655381:JYR655387 KIN655381:KIN655387 KSJ655381:KSJ655387 LCF655381:LCF655387 LMB655381:LMB655387 LVX655381:LVX655387 MFT655381:MFT655387 MPP655381:MPP655387 MZL655381:MZL655387 NJH655381:NJH655387 NTD655381:NTD655387 OCZ655381:OCZ655387 OMV655381:OMV655387 OWR655381:OWR655387 PGN655381:PGN655387 PQJ655381:PQJ655387 QAF655381:QAF655387 QKB655381:QKB655387 QTX655381:QTX655387 RDT655381:RDT655387 RNP655381:RNP655387 RXL655381:RXL655387 SHH655381:SHH655387 SRD655381:SRD655387 TAZ655381:TAZ655387 TKV655381:TKV655387 TUR655381:TUR655387 UEN655381:UEN655387 UOJ655381:UOJ655387 UYF655381:UYF655387 VIB655381:VIB655387 VRX655381:VRX655387 WBT655381:WBT655387 WLP655381:WLP655387 WVL655381:WVL655387 D720917:D720923 IZ720917:IZ720923 SV720917:SV720923 ACR720917:ACR720923 AMN720917:AMN720923 AWJ720917:AWJ720923 BGF720917:BGF720923 BQB720917:BQB720923 BZX720917:BZX720923 CJT720917:CJT720923 CTP720917:CTP720923 DDL720917:DDL720923 DNH720917:DNH720923 DXD720917:DXD720923 EGZ720917:EGZ720923 EQV720917:EQV720923 FAR720917:FAR720923 FKN720917:FKN720923 FUJ720917:FUJ720923 GEF720917:GEF720923 GOB720917:GOB720923 GXX720917:GXX720923 HHT720917:HHT720923 HRP720917:HRP720923 IBL720917:IBL720923 ILH720917:ILH720923 IVD720917:IVD720923 JEZ720917:JEZ720923 JOV720917:JOV720923 JYR720917:JYR720923 KIN720917:KIN720923 KSJ720917:KSJ720923 LCF720917:LCF720923 LMB720917:LMB720923 LVX720917:LVX720923 MFT720917:MFT720923 MPP720917:MPP720923 MZL720917:MZL720923 NJH720917:NJH720923 NTD720917:NTD720923 OCZ720917:OCZ720923 OMV720917:OMV720923 OWR720917:OWR720923 PGN720917:PGN720923 PQJ720917:PQJ720923 QAF720917:QAF720923 QKB720917:QKB720923 QTX720917:QTX720923 RDT720917:RDT720923 RNP720917:RNP720923 RXL720917:RXL720923 SHH720917:SHH720923 SRD720917:SRD720923 TAZ720917:TAZ720923 TKV720917:TKV720923 TUR720917:TUR720923 UEN720917:UEN720923 UOJ720917:UOJ720923 UYF720917:UYF720923 VIB720917:VIB720923 VRX720917:VRX720923 WBT720917:WBT720923 WLP720917:WLP720923 WVL720917:WVL720923 D786453:D786459 IZ786453:IZ786459 SV786453:SV786459 ACR786453:ACR786459 AMN786453:AMN786459 AWJ786453:AWJ786459 BGF786453:BGF786459 BQB786453:BQB786459 BZX786453:BZX786459 CJT786453:CJT786459 CTP786453:CTP786459 DDL786453:DDL786459 DNH786453:DNH786459 DXD786453:DXD786459 EGZ786453:EGZ786459 EQV786453:EQV786459 FAR786453:FAR786459 FKN786453:FKN786459 FUJ786453:FUJ786459 GEF786453:GEF786459 GOB786453:GOB786459 GXX786453:GXX786459 HHT786453:HHT786459 HRP786453:HRP786459 IBL786453:IBL786459 ILH786453:ILH786459 IVD786453:IVD786459 JEZ786453:JEZ786459 JOV786453:JOV786459 JYR786453:JYR786459 KIN786453:KIN786459 KSJ786453:KSJ786459 LCF786453:LCF786459 LMB786453:LMB786459 LVX786453:LVX786459 MFT786453:MFT786459 MPP786453:MPP786459 MZL786453:MZL786459 NJH786453:NJH786459 NTD786453:NTD786459 OCZ786453:OCZ786459 OMV786453:OMV786459 OWR786453:OWR786459 PGN786453:PGN786459 PQJ786453:PQJ786459 QAF786453:QAF786459 QKB786453:QKB786459 QTX786453:QTX786459 RDT786453:RDT786459 RNP786453:RNP786459 RXL786453:RXL786459 SHH786453:SHH786459 SRD786453:SRD786459 TAZ786453:TAZ786459 TKV786453:TKV786459 TUR786453:TUR786459 UEN786453:UEN786459 UOJ786453:UOJ786459 UYF786453:UYF786459 VIB786453:VIB786459 VRX786453:VRX786459 WBT786453:WBT786459 WLP786453:WLP786459 WVL786453:WVL786459 D851989:D851995 IZ851989:IZ851995 SV851989:SV851995 ACR851989:ACR851995 AMN851989:AMN851995 AWJ851989:AWJ851995 BGF851989:BGF851995 BQB851989:BQB851995 BZX851989:BZX851995 CJT851989:CJT851995 CTP851989:CTP851995 DDL851989:DDL851995 DNH851989:DNH851995 DXD851989:DXD851995 EGZ851989:EGZ851995 EQV851989:EQV851995 FAR851989:FAR851995 FKN851989:FKN851995 FUJ851989:FUJ851995 GEF851989:GEF851995 GOB851989:GOB851995 GXX851989:GXX851995 HHT851989:HHT851995 HRP851989:HRP851995 IBL851989:IBL851995 ILH851989:ILH851995 IVD851989:IVD851995 JEZ851989:JEZ851995 JOV851989:JOV851995 JYR851989:JYR851995 KIN851989:KIN851995 KSJ851989:KSJ851995 LCF851989:LCF851995 LMB851989:LMB851995 LVX851989:LVX851995 MFT851989:MFT851995 MPP851989:MPP851995 MZL851989:MZL851995 NJH851989:NJH851995 NTD851989:NTD851995 OCZ851989:OCZ851995 OMV851989:OMV851995 OWR851989:OWR851995 PGN851989:PGN851995 PQJ851989:PQJ851995 QAF851989:QAF851995 QKB851989:QKB851995 QTX851989:QTX851995 RDT851989:RDT851995 RNP851989:RNP851995 RXL851989:RXL851995 SHH851989:SHH851995 SRD851989:SRD851995 TAZ851989:TAZ851995 TKV851989:TKV851995 TUR851989:TUR851995 UEN851989:UEN851995 UOJ851989:UOJ851995 UYF851989:UYF851995 VIB851989:VIB851995 VRX851989:VRX851995 WBT851989:WBT851995 WLP851989:WLP851995 WVL851989:WVL851995 D917525:D917531 IZ917525:IZ917531 SV917525:SV917531 ACR917525:ACR917531 AMN917525:AMN917531 AWJ917525:AWJ917531 BGF917525:BGF917531 BQB917525:BQB917531 BZX917525:BZX917531 CJT917525:CJT917531 CTP917525:CTP917531 DDL917525:DDL917531 DNH917525:DNH917531 DXD917525:DXD917531 EGZ917525:EGZ917531 EQV917525:EQV917531 FAR917525:FAR917531 FKN917525:FKN917531 FUJ917525:FUJ917531 GEF917525:GEF917531 GOB917525:GOB917531 GXX917525:GXX917531 HHT917525:HHT917531 HRP917525:HRP917531 IBL917525:IBL917531 ILH917525:ILH917531 IVD917525:IVD917531 JEZ917525:JEZ917531 JOV917525:JOV917531 JYR917525:JYR917531 KIN917525:KIN917531 KSJ917525:KSJ917531 LCF917525:LCF917531 LMB917525:LMB917531 LVX917525:LVX917531 MFT917525:MFT917531 MPP917525:MPP917531 MZL917525:MZL917531 NJH917525:NJH917531 NTD917525:NTD917531 OCZ917525:OCZ917531 OMV917525:OMV917531 OWR917525:OWR917531 PGN917525:PGN917531 PQJ917525:PQJ917531 QAF917525:QAF917531 QKB917525:QKB917531 QTX917525:QTX917531 RDT917525:RDT917531 RNP917525:RNP917531 RXL917525:RXL917531 SHH917525:SHH917531 SRD917525:SRD917531 TAZ917525:TAZ917531 TKV917525:TKV917531 TUR917525:TUR917531 UEN917525:UEN917531 UOJ917525:UOJ917531 UYF917525:UYF917531 VIB917525:VIB917531 VRX917525:VRX917531 WBT917525:WBT917531 WLP917525:WLP917531 WVL917525:WVL917531 D983061:D983067 IZ983061:IZ983067 SV983061:SV983067 ACR983061:ACR983067 AMN983061:AMN983067 AWJ983061:AWJ983067 BGF983061:BGF983067 BQB983061:BQB983067 BZX983061:BZX983067 CJT983061:CJT983067 CTP983061:CTP983067 DDL983061:DDL983067 DNH983061:DNH983067 DXD983061:DXD983067 EGZ983061:EGZ983067 EQV983061:EQV983067 FAR983061:FAR983067 FKN983061:FKN983067 FUJ983061:FUJ983067 GEF983061:GEF983067 GOB983061:GOB983067 GXX983061:GXX983067 HHT983061:HHT983067 HRP983061:HRP983067 IBL983061:IBL983067 ILH983061:ILH983067 IVD983061:IVD983067 JEZ983061:JEZ983067 JOV983061:JOV983067 JYR983061:JYR983067 KIN983061:KIN983067 KSJ983061:KSJ983067 LCF983061:LCF983067 LMB983061:LMB983067 LVX983061:LVX983067 MFT983061:MFT983067 MPP983061:MPP983067 MZL983061:MZL983067 NJH983061:NJH983067 NTD983061:NTD983067 OCZ983061:OCZ983067 OMV983061:OMV983067 OWR983061:OWR983067 PGN983061:PGN983067 PQJ983061:PQJ983067 QAF983061:QAF983067 QKB983061:QKB983067 QTX983061:QTX983067 RDT983061:RDT983067 RNP983061:RNP983067 RXL983061:RXL983067 SHH983061:SHH983067 SRD983061:SRD983067 TAZ983061:TAZ983067 TKV983061:TKV983067 TUR983061:TUR983067 UEN983061:UEN983067 UOJ983061:UOJ983067 UYF983061:UYF983067 VIB983061:VIB983067 VRX983061:VRX983067 WBT983061:WBT983067 WLP983061:WLP983067 WVL983061:WVL983067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O29:O35 JK29:JK35 TG29:TG35 ADC29:ADC35 AMY29:AMY35 AWU29:AWU35 BGQ29:BGQ35 BQM29:BQM35 CAI29:CAI35 CKE29:CKE35 CUA29:CUA35 DDW29:DDW35 DNS29:DNS35 DXO29:DXO35 EHK29:EHK35 ERG29:ERG35 FBC29:FBC35 FKY29:FKY35 FUU29:FUU35 GEQ29:GEQ35 GOM29:GOM35 GYI29:GYI35 HIE29:HIE35 HSA29:HSA35 IBW29:IBW35 ILS29:ILS35 IVO29:IVO35 JFK29:JFK35 JPG29:JPG35 JZC29:JZC35 KIY29:KIY35 KSU29:KSU35 LCQ29:LCQ35 LMM29:LMM35 LWI29:LWI35 MGE29:MGE35 MQA29:MQA35 MZW29:MZW35 NJS29:NJS35 NTO29:NTO35 ODK29:ODK35 ONG29:ONG35 OXC29:OXC35 PGY29:PGY35 PQU29:PQU35 QAQ29:QAQ35 QKM29:QKM35 QUI29:QUI35 REE29:REE35 ROA29:ROA35 RXW29:RXW35 SHS29:SHS35 SRO29:SRO35 TBK29:TBK35 TLG29:TLG35 TVC29:TVC35 UEY29:UEY35 UOU29:UOU35 UYQ29:UYQ35 VIM29:VIM35 VSI29:VSI35 WCE29:WCE35 WMA29:WMA35 WVW29:WVW35 O65565:O65571 JK65565:JK65571 TG65565:TG65571 ADC65565:ADC65571 AMY65565:AMY65571 AWU65565:AWU65571 BGQ65565:BGQ65571 BQM65565:BQM65571 CAI65565:CAI65571 CKE65565:CKE65571 CUA65565:CUA65571 DDW65565:DDW65571 DNS65565:DNS65571 DXO65565:DXO65571 EHK65565:EHK65571 ERG65565:ERG65571 FBC65565:FBC65571 FKY65565:FKY65571 FUU65565:FUU65571 GEQ65565:GEQ65571 GOM65565:GOM65571 GYI65565:GYI65571 HIE65565:HIE65571 HSA65565:HSA65571 IBW65565:IBW65571 ILS65565:ILS65571 IVO65565:IVO65571 JFK65565:JFK65571 JPG65565:JPG65571 JZC65565:JZC65571 KIY65565:KIY65571 KSU65565:KSU65571 LCQ65565:LCQ65571 LMM65565:LMM65571 LWI65565:LWI65571 MGE65565:MGE65571 MQA65565:MQA65571 MZW65565:MZW65571 NJS65565:NJS65571 NTO65565:NTO65571 ODK65565:ODK65571 ONG65565:ONG65571 OXC65565:OXC65571 PGY65565:PGY65571 PQU65565:PQU65571 QAQ65565:QAQ65571 QKM65565:QKM65571 QUI65565:QUI65571 REE65565:REE65571 ROA65565:ROA65571 RXW65565:RXW65571 SHS65565:SHS65571 SRO65565:SRO65571 TBK65565:TBK65571 TLG65565:TLG65571 TVC65565:TVC65571 UEY65565:UEY65571 UOU65565:UOU65571 UYQ65565:UYQ65571 VIM65565:VIM65571 VSI65565:VSI65571 WCE65565:WCE65571 WMA65565:WMA65571 WVW65565:WVW65571 O131101:O131107 JK131101:JK131107 TG131101:TG131107 ADC131101:ADC131107 AMY131101:AMY131107 AWU131101:AWU131107 BGQ131101:BGQ131107 BQM131101:BQM131107 CAI131101:CAI131107 CKE131101:CKE131107 CUA131101:CUA131107 DDW131101:DDW131107 DNS131101:DNS131107 DXO131101:DXO131107 EHK131101:EHK131107 ERG131101:ERG131107 FBC131101:FBC131107 FKY131101:FKY131107 FUU131101:FUU131107 GEQ131101:GEQ131107 GOM131101:GOM131107 GYI131101:GYI131107 HIE131101:HIE131107 HSA131101:HSA131107 IBW131101:IBW131107 ILS131101:ILS131107 IVO131101:IVO131107 JFK131101:JFK131107 JPG131101:JPG131107 JZC131101:JZC131107 KIY131101:KIY131107 KSU131101:KSU131107 LCQ131101:LCQ131107 LMM131101:LMM131107 LWI131101:LWI131107 MGE131101:MGE131107 MQA131101:MQA131107 MZW131101:MZW131107 NJS131101:NJS131107 NTO131101:NTO131107 ODK131101:ODK131107 ONG131101:ONG131107 OXC131101:OXC131107 PGY131101:PGY131107 PQU131101:PQU131107 QAQ131101:QAQ131107 QKM131101:QKM131107 QUI131101:QUI131107 REE131101:REE131107 ROA131101:ROA131107 RXW131101:RXW131107 SHS131101:SHS131107 SRO131101:SRO131107 TBK131101:TBK131107 TLG131101:TLG131107 TVC131101:TVC131107 UEY131101:UEY131107 UOU131101:UOU131107 UYQ131101:UYQ131107 VIM131101:VIM131107 VSI131101:VSI131107 WCE131101:WCE131107 WMA131101:WMA131107 WVW131101:WVW131107 O196637:O196643 JK196637:JK196643 TG196637:TG196643 ADC196637:ADC196643 AMY196637:AMY196643 AWU196637:AWU196643 BGQ196637:BGQ196643 BQM196637:BQM196643 CAI196637:CAI196643 CKE196637:CKE196643 CUA196637:CUA196643 DDW196637:DDW196643 DNS196637:DNS196643 DXO196637:DXO196643 EHK196637:EHK196643 ERG196637:ERG196643 FBC196637:FBC196643 FKY196637:FKY196643 FUU196637:FUU196643 GEQ196637:GEQ196643 GOM196637:GOM196643 GYI196637:GYI196643 HIE196637:HIE196643 HSA196637:HSA196643 IBW196637:IBW196643 ILS196637:ILS196643 IVO196637:IVO196643 JFK196637:JFK196643 JPG196637:JPG196643 JZC196637:JZC196643 KIY196637:KIY196643 KSU196637:KSU196643 LCQ196637:LCQ196643 LMM196637:LMM196643 LWI196637:LWI196643 MGE196637:MGE196643 MQA196637:MQA196643 MZW196637:MZW196643 NJS196637:NJS196643 NTO196637:NTO196643 ODK196637:ODK196643 ONG196637:ONG196643 OXC196637:OXC196643 PGY196637:PGY196643 PQU196637:PQU196643 QAQ196637:QAQ196643 QKM196637:QKM196643 QUI196637:QUI196643 REE196637:REE196643 ROA196637:ROA196643 RXW196637:RXW196643 SHS196637:SHS196643 SRO196637:SRO196643 TBK196637:TBK196643 TLG196637:TLG196643 TVC196637:TVC196643 UEY196637:UEY196643 UOU196637:UOU196643 UYQ196637:UYQ196643 VIM196637:VIM196643 VSI196637:VSI196643 WCE196637:WCE196643 WMA196637:WMA196643 WVW196637:WVW196643 O262173:O262179 JK262173:JK262179 TG262173:TG262179 ADC262173:ADC262179 AMY262173:AMY262179 AWU262173:AWU262179 BGQ262173:BGQ262179 BQM262173:BQM262179 CAI262173:CAI262179 CKE262173:CKE262179 CUA262173:CUA262179 DDW262173:DDW262179 DNS262173:DNS262179 DXO262173:DXO262179 EHK262173:EHK262179 ERG262173:ERG262179 FBC262173:FBC262179 FKY262173:FKY262179 FUU262173:FUU262179 GEQ262173:GEQ262179 GOM262173:GOM262179 GYI262173:GYI262179 HIE262173:HIE262179 HSA262173:HSA262179 IBW262173:IBW262179 ILS262173:ILS262179 IVO262173:IVO262179 JFK262173:JFK262179 JPG262173:JPG262179 JZC262173:JZC262179 KIY262173:KIY262179 KSU262173:KSU262179 LCQ262173:LCQ262179 LMM262173:LMM262179 LWI262173:LWI262179 MGE262173:MGE262179 MQA262173:MQA262179 MZW262173:MZW262179 NJS262173:NJS262179 NTO262173:NTO262179 ODK262173:ODK262179 ONG262173:ONG262179 OXC262173:OXC262179 PGY262173:PGY262179 PQU262173:PQU262179 QAQ262173:QAQ262179 QKM262173:QKM262179 QUI262173:QUI262179 REE262173:REE262179 ROA262173:ROA262179 RXW262173:RXW262179 SHS262173:SHS262179 SRO262173:SRO262179 TBK262173:TBK262179 TLG262173:TLG262179 TVC262173:TVC262179 UEY262173:UEY262179 UOU262173:UOU262179 UYQ262173:UYQ262179 VIM262173:VIM262179 VSI262173:VSI262179 WCE262173:WCE262179 WMA262173:WMA262179 WVW262173:WVW262179 O327709:O327715 JK327709:JK327715 TG327709:TG327715 ADC327709:ADC327715 AMY327709:AMY327715 AWU327709:AWU327715 BGQ327709:BGQ327715 BQM327709:BQM327715 CAI327709:CAI327715 CKE327709:CKE327715 CUA327709:CUA327715 DDW327709:DDW327715 DNS327709:DNS327715 DXO327709:DXO327715 EHK327709:EHK327715 ERG327709:ERG327715 FBC327709:FBC327715 FKY327709:FKY327715 FUU327709:FUU327715 GEQ327709:GEQ327715 GOM327709:GOM327715 GYI327709:GYI327715 HIE327709:HIE327715 HSA327709:HSA327715 IBW327709:IBW327715 ILS327709:ILS327715 IVO327709:IVO327715 JFK327709:JFK327715 JPG327709:JPG327715 JZC327709:JZC327715 KIY327709:KIY327715 KSU327709:KSU327715 LCQ327709:LCQ327715 LMM327709:LMM327715 LWI327709:LWI327715 MGE327709:MGE327715 MQA327709:MQA327715 MZW327709:MZW327715 NJS327709:NJS327715 NTO327709:NTO327715 ODK327709:ODK327715 ONG327709:ONG327715 OXC327709:OXC327715 PGY327709:PGY327715 PQU327709:PQU327715 QAQ327709:QAQ327715 QKM327709:QKM327715 QUI327709:QUI327715 REE327709:REE327715 ROA327709:ROA327715 RXW327709:RXW327715 SHS327709:SHS327715 SRO327709:SRO327715 TBK327709:TBK327715 TLG327709:TLG327715 TVC327709:TVC327715 UEY327709:UEY327715 UOU327709:UOU327715 UYQ327709:UYQ327715 VIM327709:VIM327715 VSI327709:VSI327715 WCE327709:WCE327715 WMA327709:WMA327715 WVW327709:WVW327715 O393245:O393251 JK393245:JK393251 TG393245:TG393251 ADC393245:ADC393251 AMY393245:AMY393251 AWU393245:AWU393251 BGQ393245:BGQ393251 BQM393245:BQM393251 CAI393245:CAI393251 CKE393245:CKE393251 CUA393245:CUA393251 DDW393245:DDW393251 DNS393245:DNS393251 DXO393245:DXO393251 EHK393245:EHK393251 ERG393245:ERG393251 FBC393245:FBC393251 FKY393245:FKY393251 FUU393245:FUU393251 GEQ393245:GEQ393251 GOM393245:GOM393251 GYI393245:GYI393251 HIE393245:HIE393251 HSA393245:HSA393251 IBW393245:IBW393251 ILS393245:ILS393251 IVO393245:IVO393251 JFK393245:JFK393251 JPG393245:JPG393251 JZC393245:JZC393251 KIY393245:KIY393251 KSU393245:KSU393251 LCQ393245:LCQ393251 LMM393245:LMM393251 LWI393245:LWI393251 MGE393245:MGE393251 MQA393245:MQA393251 MZW393245:MZW393251 NJS393245:NJS393251 NTO393245:NTO393251 ODK393245:ODK393251 ONG393245:ONG393251 OXC393245:OXC393251 PGY393245:PGY393251 PQU393245:PQU393251 QAQ393245:QAQ393251 QKM393245:QKM393251 QUI393245:QUI393251 REE393245:REE393251 ROA393245:ROA393251 RXW393245:RXW393251 SHS393245:SHS393251 SRO393245:SRO393251 TBK393245:TBK393251 TLG393245:TLG393251 TVC393245:TVC393251 UEY393245:UEY393251 UOU393245:UOU393251 UYQ393245:UYQ393251 VIM393245:VIM393251 VSI393245:VSI393251 WCE393245:WCE393251 WMA393245:WMA393251 WVW393245:WVW393251 O458781:O458787 JK458781:JK458787 TG458781:TG458787 ADC458781:ADC458787 AMY458781:AMY458787 AWU458781:AWU458787 BGQ458781:BGQ458787 BQM458781:BQM458787 CAI458781:CAI458787 CKE458781:CKE458787 CUA458781:CUA458787 DDW458781:DDW458787 DNS458781:DNS458787 DXO458781:DXO458787 EHK458781:EHK458787 ERG458781:ERG458787 FBC458781:FBC458787 FKY458781:FKY458787 FUU458781:FUU458787 GEQ458781:GEQ458787 GOM458781:GOM458787 GYI458781:GYI458787 HIE458781:HIE458787 HSA458781:HSA458787 IBW458781:IBW458787 ILS458781:ILS458787 IVO458781:IVO458787 JFK458781:JFK458787 JPG458781:JPG458787 JZC458781:JZC458787 KIY458781:KIY458787 KSU458781:KSU458787 LCQ458781:LCQ458787 LMM458781:LMM458787 LWI458781:LWI458787 MGE458781:MGE458787 MQA458781:MQA458787 MZW458781:MZW458787 NJS458781:NJS458787 NTO458781:NTO458787 ODK458781:ODK458787 ONG458781:ONG458787 OXC458781:OXC458787 PGY458781:PGY458787 PQU458781:PQU458787 QAQ458781:QAQ458787 QKM458781:QKM458787 QUI458781:QUI458787 REE458781:REE458787 ROA458781:ROA458787 RXW458781:RXW458787 SHS458781:SHS458787 SRO458781:SRO458787 TBK458781:TBK458787 TLG458781:TLG458787 TVC458781:TVC458787 UEY458781:UEY458787 UOU458781:UOU458787 UYQ458781:UYQ458787 VIM458781:VIM458787 VSI458781:VSI458787 WCE458781:WCE458787 WMA458781:WMA458787 WVW458781:WVW458787 O524317:O524323 JK524317:JK524323 TG524317:TG524323 ADC524317:ADC524323 AMY524317:AMY524323 AWU524317:AWU524323 BGQ524317:BGQ524323 BQM524317:BQM524323 CAI524317:CAI524323 CKE524317:CKE524323 CUA524317:CUA524323 DDW524317:DDW524323 DNS524317:DNS524323 DXO524317:DXO524323 EHK524317:EHK524323 ERG524317:ERG524323 FBC524317:FBC524323 FKY524317:FKY524323 FUU524317:FUU524323 GEQ524317:GEQ524323 GOM524317:GOM524323 GYI524317:GYI524323 HIE524317:HIE524323 HSA524317:HSA524323 IBW524317:IBW524323 ILS524317:ILS524323 IVO524317:IVO524323 JFK524317:JFK524323 JPG524317:JPG524323 JZC524317:JZC524323 KIY524317:KIY524323 KSU524317:KSU524323 LCQ524317:LCQ524323 LMM524317:LMM524323 LWI524317:LWI524323 MGE524317:MGE524323 MQA524317:MQA524323 MZW524317:MZW524323 NJS524317:NJS524323 NTO524317:NTO524323 ODK524317:ODK524323 ONG524317:ONG524323 OXC524317:OXC524323 PGY524317:PGY524323 PQU524317:PQU524323 QAQ524317:QAQ524323 QKM524317:QKM524323 QUI524317:QUI524323 REE524317:REE524323 ROA524317:ROA524323 RXW524317:RXW524323 SHS524317:SHS524323 SRO524317:SRO524323 TBK524317:TBK524323 TLG524317:TLG524323 TVC524317:TVC524323 UEY524317:UEY524323 UOU524317:UOU524323 UYQ524317:UYQ524323 VIM524317:VIM524323 VSI524317:VSI524323 WCE524317:WCE524323 WMA524317:WMA524323 WVW524317:WVW524323 O589853:O589859 JK589853:JK589859 TG589853:TG589859 ADC589853:ADC589859 AMY589853:AMY589859 AWU589853:AWU589859 BGQ589853:BGQ589859 BQM589853:BQM589859 CAI589853:CAI589859 CKE589853:CKE589859 CUA589853:CUA589859 DDW589853:DDW589859 DNS589853:DNS589859 DXO589853:DXO589859 EHK589853:EHK589859 ERG589853:ERG589859 FBC589853:FBC589859 FKY589853:FKY589859 FUU589853:FUU589859 GEQ589853:GEQ589859 GOM589853:GOM589859 GYI589853:GYI589859 HIE589853:HIE589859 HSA589853:HSA589859 IBW589853:IBW589859 ILS589853:ILS589859 IVO589853:IVO589859 JFK589853:JFK589859 JPG589853:JPG589859 JZC589853:JZC589859 KIY589853:KIY589859 KSU589853:KSU589859 LCQ589853:LCQ589859 LMM589853:LMM589859 LWI589853:LWI589859 MGE589853:MGE589859 MQA589853:MQA589859 MZW589853:MZW589859 NJS589853:NJS589859 NTO589853:NTO589859 ODK589853:ODK589859 ONG589853:ONG589859 OXC589853:OXC589859 PGY589853:PGY589859 PQU589853:PQU589859 QAQ589853:QAQ589859 QKM589853:QKM589859 QUI589853:QUI589859 REE589853:REE589859 ROA589853:ROA589859 RXW589853:RXW589859 SHS589853:SHS589859 SRO589853:SRO589859 TBK589853:TBK589859 TLG589853:TLG589859 TVC589853:TVC589859 UEY589853:UEY589859 UOU589853:UOU589859 UYQ589853:UYQ589859 VIM589853:VIM589859 VSI589853:VSI589859 WCE589853:WCE589859 WMA589853:WMA589859 WVW589853:WVW589859 O655389:O655395 JK655389:JK655395 TG655389:TG655395 ADC655389:ADC655395 AMY655389:AMY655395 AWU655389:AWU655395 BGQ655389:BGQ655395 BQM655389:BQM655395 CAI655389:CAI655395 CKE655389:CKE655395 CUA655389:CUA655395 DDW655389:DDW655395 DNS655389:DNS655395 DXO655389:DXO655395 EHK655389:EHK655395 ERG655389:ERG655395 FBC655389:FBC655395 FKY655389:FKY655395 FUU655389:FUU655395 GEQ655389:GEQ655395 GOM655389:GOM655395 GYI655389:GYI655395 HIE655389:HIE655395 HSA655389:HSA655395 IBW655389:IBW655395 ILS655389:ILS655395 IVO655389:IVO655395 JFK655389:JFK655395 JPG655389:JPG655395 JZC655389:JZC655395 KIY655389:KIY655395 KSU655389:KSU655395 LCQ655389:LCQ655395 LMM655389:LMM655395 LWI655389:LWI655395 MGE655389:MGE655395 MQA655389:MQA655395 MZW655389:MZW655395 NJS655389:NJS655395 NTO655389:NTO655395 ODK655389:ODK655395 ONG655389:ONG655395 OXC655389:OXC655395 PGY655389:PGY655395 PQU655389:PQU655395 QAQ655389:QAQ655395 QKM655389:QKM655395 QUI655389:QUI655395 REE655389:REE655395 ROA655389:ROA655395 RXW655389:RXW655395 SHS655389:SHS655395 SRO655389:SRO655395 TBK655389:TBK655395 TLG655389:TLG655395 TVC655389:TVC655395 UEY655389:UEY655395 UOU655389:UOU655395 UYQ655389:UYQ655395 VIM655389:VIM655395 VSI655389:VSI655395 WCE655389:WCE655395 WMA655389:WMA655395 WVW655389:WVW655395 O720925:O720931 JK720925:JK720931 TG720925:TG720931 ADC720925:ADC720931 AMY720925:AMY720931 AWU720925:AWU720931 BGQ720925:BGQ720931 BQM720925:BQM720931 CAI720925:CAI720931 CKE720925:CKE720931 CUA720925:CUA720931 DDW720925:DDW720931 DNS720925:DNS720931 DXO720925:DXO720931 EHK720925:EHK720931 ERG720925:ERG720931 FBC720925:FBC720931 FKY720925:FKY720931 FUU720925:FUU720931 GEQ720925:GEQ720931 GOM720925:GOM720931 GYI720925:GYI720931 HIE720925:HIE720931 HSA720925:HSA720931 IBW720925:IBW720931 ILS720925:ILS720931 IVO720925:IVO720931 JFK720925:JFK720931 JPG720925:JPG720931 JZC720925:JZC720931 KIY720925:KIY720931 KSU720925:KSU720931 LCQ720925:LCQ720931 LMM720925:LMM720931 LWI720925:LWI720931 MGE720925:MGE720931 MQA720925:MQA720931 MZW720925:MZW720931 NJS720925:NJS720931 NTO720925:NTO720931 ODK720925:ODK720931 ONG720925:ONG720931 OXC720925:OXC720931 PGY720925:PGY720931 PQU720925:PQU720931 QAQ720925:QAQ720931 QKM720925:QKM720931 QUI720925:QUI720931 REE720925:REE720931 ROA720925:ROA720931 RXW720925:RXW720931 SHS720925:SHS720931 SRO720925:SRO720931 TBK720925:TBK720931 TLG720925:TLG720931 TVC720925:TVC720931 UEY720925:UEY720931 UOU720925:UOU720931 UYQ720925:UYQ720931 VIM720925:VIM720931 VSI720925:VSI720931 WCE720925:WCE720931 WMA720925:WMA720931 WVW720925:WVW720931 O786461:O786467 JK786461:JK786467 TG786461:TG786467 ADC786461:ADC786467 AMY786461:AMY786467 AWU786461:AWU786467 BGQ786461:BGQ786467 BQM786461:BQM786467 CAI786461:CAI786467 CKE786461:CKE786467 CUA786461:CUA786467 DDW786461:DDW786467 DNS786461:DNS786467 DXO786461:DXO786467 EHK786461:EHK786467 ERG786461:ERG786467 FBC786461:FBC786467 FKY786461:FKY786467 FUU786461:FUU786467 GEQ786461:GEQ786467 GOM786461:GOM786467 GYI786461:GYI786467 HIE786461:HIE786467 HSA786461:HSA786467 IBW786461:IBW786467 ILS786461:ILS786467 IVO786461:IVO786467 JFK786461:JFK786467 JPG786461:JPG786467 JZC786461:JZC786467 KIY786461:KIY786467 KSU786461:KSU786467 LCQ786461:LCQ786467 LMM786461:LMM786467 LWI786461:LWI786467 MGE786461:MGE786467 MQA786461:MQA786467 MZW786461:MZW786467 NJS786461:NJS786467 NTO786461:NTO786467 ODK786461:ODK786467 ONG786461:ONG786467 OXC786461:OXC786467 PGY786461:PGY786467 PQU786461:PQU786467 QAQ786461:QAQ786467 QKM786461:QKM786467 QUI786461:QUI786467 REE786461:REE786467 ROA786461:ROA786467 RXW786461:RXW786467 SHS786461:SHS786467 SRO786461:SRO786467 TBK786461:TBK786467 TLG786461:TLG786467 TVC786461:TVC786467 UEY786461:UEY786467 UOU786461:UOU786467 UYQ786461:UYQ786467 VIM786461:VIM786467 VSI786461:VSI786467 WCE786461:WCE786467 WMA786461:WMA786467 WVW786461:WVW786467 O851997:O852003 JK851997:JK852003 TG851997:TG852003 ADC851997:ADC852003 AMY851997:AMY852003 AWU851997:AWU852003 BGQ851997:BGQ852003 BQM851997:BQM852003 CAI851997:CAI852003 CKE851997:CKE852003 CUA851997:CUA852003 DDW851997:DDW852003 DNS851997:DNS852003 DXO851997:DXO852003 EHK851997:EHK852003 ERG851997:ERG852003 FBC851997:FBC852003 FKY851997:FKY852003 FUU851997:FUU852003 GEQ851997:GEQ852003 GOM851997:GOM852003 GYI851997:GYI852003 HIE851997:HIE852003 HSA851997:HSA852003 IBW851997:IBW852003 ILS851997:ILS852003 IVO851997:IVO852003 JFK851997:JFK852003 JPG851997:JPG852003 JZC851997:JZC852003 KIY851997:KIY852003 KSU851997:KSU852003 LCQ851997:LCQ852003 LMM851997:LMM852003 LWI851997:LWI852003 MGE851997:MGE852003 MQA851997:MQA852003 MZW851997:MZW852003 NJS851997:NJS852003 NTO851997:NTO852003 ODK851997:ODK852003 ONG851997:ONG852003 OXC851997:OXC852003 PGY851997:PGY852003 PQU851997:PQU852003 QAQ851997:QAQ852003 QKM851997:QKM852003 QUI851997:QUI852003 REE851997:REE852003 ROA851997:ROA852003 RXW851997:RXW852003 SHS851997:SHS852003 SRO851997:SRO852003 TBK851997:TBK852003 TLG851997:TLG852003 TVC851997:TVC852003 UEY851997:UEY852003 UOU851997:UOU852003 UYQ851997:UYQ852003 VIM851997:VIM852003 VSI851997:VSI852003 WCE851997:WCE852003 WMA851997:WMA852003 WVW851997:WVW852003 O917533:O917539 JK917533:JK917539 TG917533:TG917539 ADC917533:ADC917539 AMY917533:AMY917539 AWU917533:AWU917539 BGQ917533:BGQ917539 BQM917533:BQM917539 CAI917533:CAI917539 CKE917533:CKE917539 CUA917533:CUA917539 DDW917533:DDW917539 DNS917533:DNS917539 DXO917533:DXO917539 EHK917533:EHK917539 ERG917533:ERG917539 FBC917533:FBC917539 FKY917533:FKY917539 FUU917533:FUU917539 GEQ917533:GEQ917539 GOM917533:GOM917539 GYI917533:GYI917539 HIE917533:HIE917539 HSA917533:HSA917539 IBW917533:IBW917539 ILS917533:ILS917539 IVO917533:IVO917539 JFK917533:JFK917539 JPG917533:JPG917539 JZC917533:JZC917539 KIY917533:KIY917539 KSU917533:KSU917539 LCQ917533:LCQ917539 LMM917533:LMM917539 LWI917533:LWI917539 MGE917533:MGE917539 MQA917533:MQA917539 MZW917533:MZW917539 NJS917533:NJS917539 NTO917533:NTO917539 ODK917533:ODK917539 ONG917533:ONG917539 OXC917533:OXC917539 PGY917533:PGY917539 PQU917533:PQU917539 QAQ917533:QAQ917539 QKM917533:QKM917539 QUI917533:QUI917539 REE917533:REE917539 ROA917533:ROA917539 RXW917533:RXW917539 SHS917533:SHS917539 SRO917533:SRO917539 TBK917533:TBK917539 TLG917533:TLG917539 TVC917533:TVC917539 UEY917533:UEY917539 UOU917533:UOU917539 UYQ917533:UYQ917539 VIM917533:VIM917539 VSI917533:VSI917539 WCE917533:WCE917539 WMA917533:WMA917539 WVW917533:WVW917539 O983069:O983075 JK983069:JK983075 TG983069:TG983075 ADC983069:ADC983075 AMY983069:AMY983075 AWU983069:AWU983075 BGQ983069:BGQ983075 BQM983069:BQM983075 CAI983069:CAI983075 CKE983069:CKE983075 CUA983069:CUA983075 DDW983069:DDW983075 DNS983069:DNS983075 DXO983069:DXO983075 EHK983069:EHK983075 ERG983069:ERG983075 FBC983069:FBC983075 FKY983069:FKY983075 FUU983069:FUU983075 GEQ983069:GEQ983075 GOM983069:GOM983075 GYI983069:GYI983075 HIE983069:HIE983075 HSA983069:HSA983075 IBW983069:IBW983075 ILS983069:ILS983075 IVO983069:IVO983075 JFK983069:JFK983075 JPG983069:JPG983075 JZC983069:JZC983075 KIY983069:KIY983075 KSU983069:KSU983075 LCQ983069:LCQ983075 LMM983069:LMM983075 LWI983069:LWI983075 MGE983069:MGE983075 MQA983069:MQA983075 MZW983069:MZW983075 NJS983069:NJS983075 NTO983069:NTO983075 ODK983069:ODK983075 ONG983069:ONG983075 OXC983069:OXC983075 PGY983069:PGY983075 PQU983069:PQU983075 QAQ983069:QAQ983075 QKM983069:QKM983075 QUI983069:QUI983075 REE983069:REE983075 ROA983069:ROA983075 RXW983069:RXW983075 SHS983069:SHS983075 SRO983069:SRO983075 TBK983069:TBK983075 TLG983069:TLG983075 TVC983069:TVC983075 UEY983069:UEY983075 UOU983069:UOU983075 UYQ983069:UYQ983075 VIM983069:VIM983075 VSI983069:VSI983075 WCE983069:WCE983075 WMA983069:WMA983075 WVW983069:WVW983075 O21:O27 JK21:JK27 TG21:TG27 ADC21:ADC27 AMY21:AMY27 AWU21:AWU27 BGQ21:BGQ27 BQM21:BQM27 CAI21:CAI27 CKE21:CKE27 CUA21:CUA27 DDW21:DDW27 DNS21:DNS27 DXO21:DXO27 EHK21:EHK27 ERG21:ERG27 FBC21:FBC27 FKY21:FKY27 FUU21:FUU27 GEQ21:GEQ27 GOM21:GOM27 GYI21:GYI27 HIE21:HIE27 HSA21:HSA27 IBW21:IBW27 ILS21:ILS27 IVO21:IVO27 JFK21:JFK27 JPG21:JPG27 JZC21:JZC27 KIY21:KIY27 KSU21:KSU27 LCQ21:LCQ27 LMM21:LMM27 LWI21:LWI27 MGE21:MGE27 MQA21:MQA27 MZW21:MZW27 NJS21:NJS27 NTO21:NTO27 ODK21:ODK27 ONG21:ONG27 OXC21:OXC27 PGY21:PGY27 PQU21:PQU27 QAQ21:QAQ27 QKM21:QKM27 QUI21:QUI27 REE21:REE27 ROA21:ROA27 RXW21:RXW27 SHS21:SHS27 SRO21:SRO27 TBK21:TBK27 TLG21:TLG27 TVC21:TVC27 UEY21:UEY27 UOU21:UOU27 UYQ21:UYQ27 VIM21:VIM27 VSI21:VSI27 WCE21:WCE27 WMA21:WMA27 WVW21:WVW27 O65557:O65563 JK65557:JK65563 TG65557:TG65563 ADC65557:ADC65563 AMY65557:AMY65563 AWU65557:AWU65563 BGQ65557:BGQ65563 BQM65557:BQM65563 CAI65557:CAI65563 CKE65557:CKE65563 CUA65557:CUA65563 DDW65557:DDW65563 DNS65557:DNS65563 DXO65557:DXO65563 EHK65557:EHK65563 ERG65557:ERG65563 FBC65557:FBC65563 FKY65557:FKY65563 FUU65557:FUU65563 GEQ65557:GEQ65563 GOM65557:GOM65563 GYI65557:GYI65563 HIE65557:HIE65563 HSA65557:HSA65563 IBW65557:IBW65563 ILS65557:ILS65563 IVO65557:IVO65563 JFK65557:JFK65563 JPG65557:JPG65563 JZC65557:JZC65563 KIY65557:KIY65563 KSU65557:KSU65563 LCQ65557:LCQ65563 LMM65557:LMM65563 LWI65557:LWI65563 MGE65557:MGE65563 MQA65557:MQA65563 MZW65557:MZW65563 NJS65557:NJS65563 NTO65557:NTO65563 ODK65557:ODK65563 ONG65557:ONG65563 OXC65557:OXC65563 PGY65557:PGY65563 PQU65557:PQU65563 QAQ65557:QAQ65563 QKM65557:QKM65563 QUI65557:QUI65563 REE65557:REE65563 ROA65557:ROA65563 RXW65557:RXW65563 SHS65557:SHS65563 SRO65557:SRO65563 TBK65557:TBK65563 TLG65557:TLG65563 TVC65557:TVC65563 UEY65557:UEY65563 UOU65557:UOU65563 UYQ65557:UYQ65563 VIM65557:VIM65563 VSI65557:VSI65563 WCE65557:WCE65563 WMA65557:WMA65563 WVW65557:WVW65563 O131093:O131099 JK131093:JK131099 TG131093:TG131099 ADC131093:ADC131099 AMY131093:AMY131099 AWU131093:AWU131099 BGQ131093:BGQ131099 BQM131093:BQM131099 CAI131093:CAI131099 CKE131093:CKE131099 CUA131093:CUA131099 DDW131093:DDW131099 DNS131093:DNS131099 DXO131093:DXO131099 EHK131093:EHK131099 ERG131093:ERG131099 FBC131093:FBC131099 FKY131093:FKY131099 FUU131093:FUU131099 GEQ131093:GEQ131099 GOM131093:GOM131099 GYI131093:GYI131099 HIE131093:HIE131099 HSA131093:HSA131099 IBW131093:IBW131099 ILS131093:ILS131099 IVO131093:IVO131099 JFK131093:JFK131099 JPG131093:JPG131099 JZC131093:JZC131099 KIY131093:KIY131099 KSU131093:KSU131099 LCQ131093:LCQ131099 LMM131093:LMM131099 LWI131093:LWI131099 MGE131093:MGE131099 MQA131093:MQA131099 MZW131093:MZW131099 NJS131093:NJS131099 NTO131093:NTO131099 ODK131093:ODK131099 ONG131093:ONG131099 OXC131093:OXC131099 PGY131093:PGY131099 PQU131093:PQU131099 QAQ131093:QAQ131099 QKM131093:QKM131099 QUI131093:QUI131099 REE131093:REE131099 ROA131093:ROA131099 RXW131093:RXW131099 SHS131093:SHS131099 SRO131093:SRO131099 TBK131093:TBK131099 TLG131093:TLG131099 TVC131093:TVC131099 UEY131093:UEY131099 UOU131093:UOU131099 UYQ131093:UYQ131099 VIM131093:VIM131099 VSI131093:VSI131099 WCE131093:WCE131099 WMA131093:WMA131099 WVW131093:WVW131099 O196629:O196635 JK196629:JK196635 TG196629:TG196635 ADC196629:ADC196635 AMY196629:AMY196635 AWU196629:AWU196635 BGQ196629:BGQ196635 BQM196629:BQM196635 CAI196629:CAI196635 CKE196629:CKE196635 CUA196629:CUA196635 DDW196629:DDW196635 DNS196629:DNS196635 DXO196629:DXO196635 EHK196629:EHK196635 ERG196629:ERG196635 FBC196629:FBC196635 FKY196629:FKY196635 FUU196629:FUU196635 GEQ196629:GEQ196635 GOM196629:GOM196635 GYI196629:GYI196635 HIE196629:HIE196635 HSA196629:HSA196635 IBW196629:IBW196635 ILS196629:ILS196635 IVO196629:IVO196635 JFK196629:JFK196635 JPG196629:JPG196635 JZC196629:JZC196635 KIY196629:KIY196635 KSU196629:KSU196635 LCQ196629:LCQ196635 LMM196629:LMM196635 LWI196629:LWI196635 MGE196629:MGE196635 MQA196629:MQA196635 MZW196629:MZW196635 NJS196629:NJS196635 NTO196629:NTO196635 ODK196629:ODK196635 ONG196629:ONG196635 OXC196629:OXC196635 PGY196629:PGY196635 PQU196629:PQU196635 QAQ196629:QAQ196635 QKM196629:QKM196635 QUI196629:QUI196635 REE196629:REE196635 ROA196629:ROA196635 RXW196629:RXW196635 SHS196629:SHS196635 SRO196629:SRO196635 TBK196629:TBK196635 TLG196629:TLG196635 TVC196629:TVC196635 UEY196629:UEY196635 UOU196629:UOU196635 UYQ196629:UYQ196635 VIM196629:VIM196635 VSI196629:VSI196635 WCE196629:WCE196635 WMA196629:WMA196635 WVW196629:WVW196635 O262165:O262171 JK262165:JK262171 TG262165:TG262171 ADC262165:ADC262171 AMY262165:AMY262171 AWU262165:AWU262171 BGQ262165:BGQ262171 BQM262165:BQM262171 CAI262165:CAI262171 CKE262165:CKE262171 CUA262165:CUA262171 DDW262165:DDW262171 DNS262165:DNS262171 DXO262165:DXO262171 EHK262165:EHK262171 ERG262165:ERG262171 FBC262165:FBC262171 FKY262165:FKY262171 FUU262165:FUU262171 GEQ262165:GEQ262171 GOM262165:GOM262171 GYI262165:GYI262171 HIE262165:HIE262171 HSA262165:HSA262171 IBW262165:IBW262171 ILS262165:ILS262171 IVO262165:IVO262171 JFK262165:JFK262171 JPG262165:JPG262171 JZC262165:JZC262171 KIY262165:KIY262171 KSU262165:KSU262171 LCQ262165:LCQ262171 LMM262165:LMM262171 LWI262165:LWI262171 MGE262165:MGE262171 MQA262165:MQA262171 MZW262165:MZW262171 NJS262165:NJS262171 NTO262165:NTO262171 ODK262165:ODK262171 ONG262165:ONG262171 OXC262165:OXC262171 PGY262165:PGY262171 PQU262165:PQU262171 QAQ262165:QAQ262171 QKM262165:QKM262171 QUI262165:QUI262171 REE262165:REE262171 ROA262165:ROA262171 RXW262165:RXW262171 SHS262165:SHS262171 SRO262165:SRO262171 TBK262165:TBK262171 TLG262165:TLG262171 TVC262165:TVC262171 UEY262165:UEY262171 UOU262165:UOU262171 UYQ262165:UYQ262171 VIM262165:VIM262171 VSI262165:VSI262171 WCE262165:WCE262171 WMA262165:WMA262171 WVW262165:WVW262171 O327701:O327707 JK327701:JK327707 TG327701:TG327707 ADC327701:ADC327707 AMY327701:AMY327707 AWU327701:AWU327707 BGQ327701:BGQ327707 BQM327701:BQM327707 CAI327701:CAI327707 CKE327701:CKE327707 CUA327701:CUA327707 DDW327701:DDW327707 DNS327701:DNS327707 DXO327701:DXO327707 EHK327701:EHK327707 ERG327701:ERG327707 FBC327701:FBC327707 FKY327701:FKY327707 FUU327701:FUU327707 GEQ327701:GEQ327707 GOM327701:GOM327707 GYI327701:GYI327707 HIE327701:HIE327707 HSA327701:HSA327707 IBW327701:IBW327707 ILS327701:ILS327707 IVO327701:IVO327707 JFK327701:JFK327707 JPG327701:JPG327707 JZC327701:JZC327707 KIY327701:KIY327707 KSU327701:KSU327707 LCQ327701:LCQ327707 LMM327701:LMM327707 LWI327701:LWI327707 MGE327701:MGE327707 MQA327701:MQA327707 MZW327701:MZW327707 NJS327701:NJS327707 NTO327701:NTO327707 ODK327701:ODK327707 ONG327701:ONG327707 OXC327701:OXC327707 PGY327701:PGY327707 PQU327701:PQU327707 QAQ327701:QAQ327707 QKM327701:QKM327707 QUI327701:QUI327707 REE327701:REE327707 ROA327701:ROA327707 RXW327701:RXW327707 SHS327701:SHS327707 SRO327701:SRO327707 TBK327701:TBK327707 TLG327701:TLG327707 TVC327701:TVC327707 UEY327701:UEY327707 UOU327701:UOU327707 UYQ327701:UYQ327707 VIM327701:VIM327707 VSI327701:VSI327707 WCE327701:WCE327707 WMA327701:WMA327707 WVW327701:WVW327707 O393237:O393243 JK393237:JK393243 TG393237:TG393243 ADC393237:ADC393243 AMY393237:AMY393243 AWU393237:AWU393243 BGQ393237:BGQ393243 BQM393237:BQM393243 CAI393237:CAI393243 CKE393237:CKE393243 CUA393237:CUA393243 DDW393237:DDW393243 DNS393237:DNS393243 DXO393237:DXO393243 EHK393237:EHK393243 ERG393237:ERG393243 FBC393237:FBC393243 FKY393237:FKY393243 FUU393237:FUU393243 GEQ393237:GEQ393243 GOM393237:GOM393243 GYI393237:GYI393243 HIE393237:HIE393243 HSA393237:HSA393243 IBW393237:IBW393243 ILS393237:ILS393243 IVO393237:IVO393243 JFK393237:JFK393243 JPG393237:JPG393243 JZC393237:JZC393243 KIY393237:KIY393243 KSU393237:KSU393243 LCQ393237:LCQ393243 LMM393237:LMM393243 LWI393237:LWI393243 MGE393237:MGE393243 MQA393237:MQA393243 MZW393237:MZW393243 NJS393237:NJS393243 NTO393237:NTO393243 ODK393237:ODK393243 ONG393237:ONG393243 OXC393237:OXC393243 PGY393237:PGY393243 PQU393237:PQU393243 QAQ393237:QAQ393243 QKM393237:QKM393243 QUI393237:QUI393243 REE393237:REE393243 ROA393237:ROA393243 RXW393237:RXW393243 SHS393237:SHS393243 SRO393237:SRO393243 TBK393237:TBK393243 TLG393237:TLG393243 TVC393237:TVC393243 UEY393237:UEY393243 UOU393237:UOU393243 UYQ393237:UYQ393243 VIM393237:VIM393243 VSI393237:VSI393243 WCE393237:WCE393243 WMA393237:WMA393243 WVW393237:WVW393243 O458773:O458779 JK458773:JK458779 TG458773:TG458779 ADC458773:ADC458779 AMY458773:AMY458779 AWU458773:AWU458779 BGQ458773:BGQ458779 BQM458773:BQM458779 CAI458773:CAI458779 CKE458773:CKE458779 CUA458773:CUA458779 DDW458773:DDW458779 DNS458773:DNS458779 DXO458773:DXO458779 EHK458773:EHK458779 ERG458773:ERG458779 FBC458773:FBC458779 FKY458773:FKY458779 FUU458773:FUU458779 GEQ458773:GEQ458779 GOM458773:GOM458779 GYI458773:GYI458779 HIE458773:HIE458779 HSA458773:HSA458779 IBW458773:IBW458779 ILS458773:ILS458779 IVO458773:IVO458779 JFK458773:JFK458779 JPG458773:JPG458779 JZC458773:JZC458779 KIY458773:KIY458779 KSU458773:KSU458779 LCQ458773:LCQ458779 LMM458773:LMM458779 LWI458773:LWI458779 MGE458773:MGE458779 MQA458773:MQA458779 MZW458773:MZW458779 NJS458773:NJS458779 NTO458773:NTO458779 ODK458773:ODK458779 ONG458773:ONG458779 OXC458773:OXC458779 PGY458773:PGY458779 PQU458773:PQU458779 QAQ458773:QAQ458779 QKM458773:QKM458779 QUI458773:QUI458779 REE458773:REE458779 ROA458773:ROA458779 RXW458773:RXW458779 SHS458773:SHS458779 SRO458773:SRO458779 TBK458773:TBK458779 TLG458773:TLG458779 TVC458773:TVC458779 UEY458773:UEY458779 UOU458773:UOU458779 UYQ458773:UYQ458779 VIM458773:VIM458779 VSI458773:VSI458779 WCE458773:WCE458779 WMA458773:WMA458779 WVW458773:WVW458779 O524309:O524315 JK524309:JK524315 TG524309:TG524315 ADC524309:ADC524315 AMY524309:AMY524315 AWU524309:AWU524315 BGQ524309:BGQ524315 BQM524309:BQM524315 CAI524309:CAI524315 CKE524309:CKE524315 CUA524309:CUA524315 DDW524309:DDW524315 DNS524309:DNS524315 DXO524309:DXO524315 EHK524309:EHK524315 ERG524309:ERG524315 FBC524309:FBC524315 FKY524309:FKY524315 FUU524309:FUU524315 GEQ524309:GEQ524315 GOM524309:GOM524315 GYI524309:GYI524315 HIE524309:HIE524315 HSA524309:HSA524315 IBW524309:IBW524315 ILS524309:ILS524315 IVO524309:IVO524315 JFK524309:JFK524315 JPG524309:JPG524315 JZC524309:JZC524315 KIY524309:KIY524315 KSU524309:KSU524315 LCQ524309:LCQ524315 LMM524309:LMM524315 LWI524309:LWI524315 MGE524309:MGE524315 MQA524309:MQA524315 MZW524309:MZW524315 NJS524309:NJS524315 NTO524309:NTO524315 ODK524309:ODK524315 ONG524309:ONG524315 OXC524309:OXC524315 PGY524309:PGY524315 PQU524309:PQU524315 QAQ524309:QAQ524315 QKM524309:QKM524315 QUI524309:QUI524315 REE524309:REE524315 ROA524309:ROA524315 RXW524309:RXW524315 SHS524309:SHS524315 SRO524309:SRO524315 TBK524309:TBK524315 TLG524309:TLG524315 TVC524309:TVC524315 UEY524309:UEY524315 UOU524309:UOU524315 UYQ524309:UYQ524315 VIM524309:VIM524315 VSI524309:VSI524315 WCE524309:WCE524315 WMA524309:WMA524315 WVW524309:WVW524315 O589845:O589851 JK589845:JK589851 TG589845:TG589851 ADC589845:ADC589851 AMY589845:AMY589851 AWU589845:AWU589851 BGQ589845:BGQ589851 BQM589845:BQM589851 CAI589845:CAI589851 CKE589845:CKE589851 CUA589845:CUA589851 DDW589845:DDW589851 DNS589845:DNS589851 DXO589845:DXO589851 EHK589845:EHK589851 ERG589845:ERG589851 FBC589845:FBC589851 FKY589845:FKY589851 FUU589845:FUU589851 GEQ589845:GEQ589851 GOM589845:GOM589851 GYI589845:GYI589851 HIE589845:HIE589851 HSA589845:HSA589851 IBW589845:IBW589851 ILS589845:ILS589851 IVO589845:IVO589851 JFK589845:JFK589851 JPG589845:JPG589851 JZC589845:JZC589851 KIY589845:KIY589851 KSU589845:KSU589851 LCQ589845:LCQ589851 LMM589845:LMM589851 LWI589845:LWI589851 MGE589845:MGE589851 MQA589845:MQA589851 MZW589845:MZW589851 NJS589845:NJS589851 NTO589845:NTO589851 ODK589845:ODK589851 ONG589845:ONG589851 OXC589845:OXC589851 PGY589845:PGY589851 PQU589845:PQU589851 QAQ589845:QAQ589851 QKM589845:QKM589851 QUI589845:QUI589851 REE589845:REE589851 ROA589845:ROA589851 RXW589845:RXW589851 SHS589845:SHS589851 SRO589845:SRO589851 TBK589845:TBK589851 TLG589845:TLG589851 TVC589845:TVC589851 UEY589845:UEY589851 UOU589845:UOU589851 UYQ589845:UYQ589851 VIM589845:VIM589851 VSI589845:VSI589851 WCE589845:WCE589851 WMA589845:WMA589851 WVW589845:WVW589851 O655381:O655387 JK655381:JK655387 TG655381:TG655387 ADC655381:ADC655387 AMY655381:AMY655387 AWU655381:AWU655387 BGQ655381:BGQ655387 BQM655381:BQM655387 CAI655381:CAI655387 CKE655381:CKE655387 CUA655381:CUA655387 DDW655381:DDW655387 DNS655381:DNS655387 DXO655381:DXO655387 EHK655381:EHK655387 ERG655381:ERG655387 FBC655381:FBC655387 FKY655381:FKY655387 FUU655381:FUU655387 GEQ655381:GEQ655387 GOM655381:GOM655387 GYI655381:GYI655387 HIE655381:HIE655387 HSA655381:HSA655387 IBW655381:IBW655387 ILS655381:ILS655387 IVO655381:IVO655387 JFK655381:JFK655387 JPG655381:JPG655387 JZC655381:JZC655387 KIY655381:KIY655387 KSU655381:KSU655387 LCQ655381:LCQ655387 LMM655381:LMM655387 LWI655381:LWI655387 MGE655381:MGE655387 MQA655381:MQA655387 MZW655381:MZW655387 NJS655381:NJS655387 NTO655381:NTO655387 ODK655381:ODK655387 ONG655381:ONG655387 OXC655381:OXC655387 PGY655381:PGY655387 PQU655381:PQU655387 QAQ655381:QAQ655387 QKM655381:QKM655387 QUI655381:QUI655387 REE655381:REE655387 ROA655381:ROA655387 RXW655381:RXW655387 SHS655381:SHS655387 SRO655381:SRO655387 TBK655381:TBK655387 TLG655381:TLG655387 TVC655381:TVC655387 UEY655381:UEY655387 UOU655381:UOU655387 UYQ655381:UYQ655387 VIM655381:VIM655387 VSI655381:VSI655387 WCE655381:WCE655387 WMA655381:WMA655387 WVW655381:WVW655387 O720917:O720923 JK720917:JK720923 TG720917:TG720923 ADC720917:ADC720923 AMY720917:AMY720923 AWU720917:AWU720923 BGQ720917:BGQ720923 BQM720917:BQM720923 CAI720917:CAI720923 CKE720917:CKE720923 CUA720917:CUA720923 DDW720917:DDW720923 DNS720917:DNS720923 DXO720917:DXO720923 EHK720917:EHK720923 ERG720917:ERG720923 FBC720917:FBC720923 FKY720917:FKY720923 FUU720917:FUU720923 GEQ720917:GEQ720923 GOM720917:GOM720923 GYI720917:GYI720923 HIE720917:HIE720923 HSA720917:HSA720923 IBW720917:IBW720923 ILS720917:ILS720923 IVO720917:IVO720923 JFK720917:JFK720923 JPG720917:JPG720923 JZC720917:JZC720923 KIY720917:KIY720923 KSU720917:KSU720923 LCQ720917:LCQ720923 LMM720917:LMM720923 LWI720917:LWI720923 MGE720917:MGE720923 MQA720917:MQA720923 MZW720917:MZW720923 NJS720917:NJS720923 NTO720917:NTO720923 ODK720917:ODK720923 ONG720917:ONG720923 OXC720917:OXC720923 PGY720917:PGY720923 PQU720917:PQU720923 QAQ720917:QAQ720923 QKM720917:QKM720923 QUI720917:QUI720923 REE720917:REE720923 ROA720917:ROA720923 RXW720917:RXW720923 SHS720917:SHS720923 SRO720917:SRO720923 TBK720917:TBK720923 TLG720917:TLG720923 TVC720917:TVC720923 UEY720917:UEY720923 UOU720917:UOU720923 UYQ720917:UYQ720923 VIM720917:VIM720923 VSI720917:VSI720923 WCE720917:WCE720923 WMA720917:WMA720923 WVW720917:WVW720923 O786453:O786459 JK786453:JK786459 TG786453:TG786459 ADC786453:ADC786459 AMY786453:AMY786459 AWU786453:AWU786459 BGQ786453:BGQ786459 BQM786453:BQM786459 CAI786453:CAI786459 CKE786453:CKE786459 CUA786453:CUA786459 DDW786453:DDW786459 DNS786453:DNS786459 DXO786453:DXO786459 EHK786453:EHK786459 ERG786453:ERG786459 FBC786453:FBC786459 FKY786453:FKY786459 FUU786453:FUU786459 GEQ786453:GEQ786459 GOM786453:GOM786459 GYI786453:GYI786459 HIE786453:HIE786459 HSA786453:HSA786459 IBW786453:IBW786459 ILS786453:ILS786459 IVO786453:IVO786459 JFK786453:JFK786459 JPG786453:JPG786459 JZC786453:JZC786459 KIY786453:KIY786459 KSU786453:KSU786459 LCQ786453:LCQ786459 LMM786453:LMM786459 LWI786453:LWI786459 MGE786453:MGE786459 MQA786453:MQA786459 MZW786453:MZW786459 NJS786453:NJS786459 NTO786453:NTO786459 ODK786453:ODK786459 ONG786453:ONG786459 OXC786453:OXC786459 PGY786453:PGY786459 PQU786453:PQU786459 QAQ786453:QAQ786459 QKM786453:QKM786459 QUI786453:QUI786459 REE786453:REE786459 ROA786453:ROA786459 RXW786453:RXW786459 SHS786453:SHS786459 SRO786453:SRO786459 TBK786453:TBK786459 TLG786453:TLG786459 TVC786453:TVC786459 UEY786453:UEY786459 UOU786453:UOU786459 UYQ786453:UYQ786459 VIM786453:VIM786459 VSI786453:VSI786459 WCE786453:WCE786459 WMA786453:WMA786459 WVW786453:WVW786459 O851989:O851995 JK851989:JK851995 TG851989:TG851995 ADC851989:ADC851995 AMY851989:AMY851995 AWU851989:AWU851995 BGQ851989:BGQ851995 BQM851989:BQM851995 CAI851989:CAI851995 CKE851989:CKE851995 CUA851989:CUA851995 DDW851989:DDW851995 DNS851989:DNS851995 DXO851989:DXO851995 EHK851989:EHK851995 ERG851989:ERG851995 FBC851989:FBC851995 FKY851989:FKY851995 FUU851989:FUU851995 GEQ851989:GEQ851995 GOM851989:GOM851995 GYI851989:GYI851995 HIE851989:HIE851995 HSA851989:HSA851995 IBW851989:IBW851995 ILS851989:ILS851995 IVO851989:IVO851995 JFK851989:JFK851995 JPG851989:JPG851995 JZC851989:JZC851995 KIY851989:KIY851995 KSU851989:KSU851995 LCQ851989:LCQ851995 LMM851989:LMM851995 LWI851989:LWI851995 MGE851989:MGE851995 MQA851989:MQA851995 MZW851989:MZW851995 NJS851989:NJS851995 NTO851989:NTO851995 ODK851989:ODK851995 ONG851989:ONG851995 OXC851989:OXC851995 PGY851989:PGY851995 PQU851989:PQU851995 QAQ851989:QAQ851995 QKM851989:QKM851995 QUI851989:QUI851995 REE851989:REE851995 ROA851989:ROA851995 RXW851989:RXW851995 SHS851989:SHS851995 SRO851989:SRO851995 TBK851989:TBK851995 TLG851989:TLG851995 TVC851989:TVC851995 UEY851989:UEY851995 UOU851989:UOU851995 UYQ851989:UYQ851995 VIM851989:VIM851995 VSI851989:VSI851995 WCE851989:WCE851995 WMA851989:WMA851995 WVW851989:WVW851995 O917525:O917531 JK917525:JK917531 TG917525:TG917531 ADC917525:ADC917531 AMY917525:AMY917531 AWU917525:AWU917531 BGQ917525:BGQ917531 BQM917525:BQM917531 CAI917525:CAI917531 CKE917525:CKE917531 CUA917525:CUA917531 DDW917525:DDW917531 DNS917525:DNS917531 DXO917525:DXO917531 EHK917525:EHK917531 ERG917525:ERG917531 FBC917525:FBC917531 FKY917525:FKY917531 FUU917525:FUU917531 GEQ917525:GEQ917531 GOM917525:GOM917531 GYI917525:GYI917531 HIE917525:HIE917531 HSA917525:HSA917531 IBW917525:IBW917531 ILS917525:ILS917531 IVO917525:IVO917531 JFK917525:JFK917531 JPG917525:JPG917531 JZC917525:JZC917531 KIY917525:KIY917531 KSU917525:KSU917531 LCQ917525:LCQ917531 LMM917525:LMM917531 LWI917525:LWI917531 MGE917525:MGE917531 MQA917525:MQA917531 MZW917525:MZW917531 NJS917525:NJS917531 NTO917525:NTO917531 ODK917525:ODK917531 ONG917525:ONG917531 OXC917525:OXC917531 PGY917525:PGY917531 PQU917525:PQU917531 QAQ917525:QAQ917531 QKM917525:QKM917531 QUI917525:QUI917531 REE917525:REE917531 ROA917525:ROA917531 RXW917525:RXW917531 SHS917525:SHS917531 SRO917525:SRO917531 TBK917525:TBK917531 TLG917525:TLG917531 TVC917525:TVC917531 UEY917525:UEY917531 UOU917525:UOU917531 UYQ917525:UYQ917531 VIM917525:VIM917531 VSI917525:VSI917531 WCE917525:WCE917531 WMA917525:WMA917531 WVW917525:WVW917531 O983061:O983067 JK983061:JK983067 TG983061:TG983067 ADC983061:ADC983067 AMY983061:AMY983067 AWU983061:AWU983067 BGQ983061:BGQ983067 BQM983061:BQM983067 CAI983061:CAI983067 CKE983061:CKE983067 CUA983061:CUA983067 DDW983061:DDW983067 DNS983061:DNS983067 DXO983061:DXO983067 EHK983061:EHK983067 ERG983061:ERG983067 FBC983061:FBC983067 FKY983061:FKY983067 FUU983061:FUU983067 GEQ983061:GEQ983067 GOM983061:GOM983067 GYI983061:GYI983067 HIE983061:HIE983067 HSA983061:HSA983067 IBW983061:IBW983067 ILS983061:ILS983067 IVO983061:IVO983067 JFK983061:JFK983067 JPG983061:JPG983067 JZC983061:JZC983067 KIY983061:KIY983067 KSU983061:KSU983067 LCQ983061:LCQ983067 LMM983061:LMM983067 LWI983061:LWI983067 MGE983061:MGE983067 MQA983061:MQA983067 MZW983061:MZW983067 NJS983061:NJS983067 NTO983061:NTO983067 ODK983061:ODK983067 ONG983061:ONG983067 OXC983061:OXC983067 PGY983061:PGY983067 PQU983061:PQU983067 QAQ983061:QAQ983067 QKM983061:QKM983067 QUI983061:QUI983067 REE983061:REE983067 ROA983061:ROA983067 RXW983061:RXW983067 SHS983061:SHS983067 SRO983061:SRO983067 TBK983061:TBK983067 TLG983061:TLG983067 TVC983061:TVC983067 UEY983061:UEY983067 UOU983061:UOU983067 UYQ983061:UYQ983067 VIM983061:VIM983067 VSI983061:VSI983067 WCE983061:WCE983067 WMA983061:WMA983067 WVW983061:WVW983067 D37:D43 IZ37:IZ43 SV37:SV43 ACR37:ACR43 AMN37:AMN43 AWJ37:AWJ43 BGF37:BGF43 BQB37:BQB43 BZX37:BZX43 CJT37:CJT43 CTP37:CTP43 DDL37:DDL43 DNH37:DNH43 DXD37:DXD43 EGZ37:EGZ43 EQV37:EQV43 FAR37:FAR43 FKN37:FKN43 FUJ37:FUJ43 GEF37:GEF43 GOB37:GOB43 GXX37:GXX43 HHT37:HHT43 HRP37:HRP43 IBL37:IBL43 ILH37:ILH43 IVD37:IVD43 JEZ37:JEZ43 JOV37:JOV43 JYR37:JYR43 KIN37:KIN43 KSJ37:KSJ43 LCF37:LCF43 LMB37:LMB43 LVX37:LVX43 MFT37:MFT43 MPP37:MPP43 MZL37:MZL43 NJH37:NJH43 NTD37:NTD43 OCZ37:OCZ43 OMV37:OMV43 OWR37:OWR43 PGN37:PGN43 PQJ37:PQJ43 QAF37:QAF43 QKB37:QKB43 QTX37:QTX43 RDT37:RDT43 RNP37:RNP43 RXL37:RXL43 SHH37:SHH43 SRD37:SRD43 TAZ37:TAZ43 TKV37:TKV43 TUR37:TUR43 UEN37:UEN43 UOJ37:UOJ43 UYF37:UYF43 VIB37:VIB43 VRX37:VRX43 WBT37:WBT43 WLP37:WLP43 WVL37:WVL43 D65573:D65579 IZ65573:IZ65579 SV65573:SV65579 ACR65573:ACR65579 AMN65573:AMN65579 AWJ65573:AWJ65579 BGF65573:BGF65579 BQB65573:BQB65579 BZX65573:BZX65579 CJT65573:CJT65579 CTP65573:CTP65579 DDL65573:DDL65579 DNH65573:DNH65579 DXD65573:DXD65579 EGZ65573:EGZ65579 EQV65573:EQV65579 FAR65573:FAR65579 FKN65573:FKN65579 FUJ65573:FUJ65579 GEF65573:GEF65579 GOB65573:GOB65579 GXX65573:GXX65579 HHT65573:HHT65579 HRP65573:HRP65579 IBL65573:IBL65579 ILH65573:ILH65579 IVD65573:IVD65579 JEZ65573:JEZ65579 JOV65573:JOV65579 JYR65573:JYR65579 KIN65573:KIN65579 KSJ65573:KSJ65579 LCF65573:LCF65579 LMB65573:LMB65579 LVX65573:LVX65579 MFT65573:MFT65579 MPP65573:MPP65579 MZL65573:MZL65579 NJH65573:NJH65579 NTD65573:NTD65579 OCZ65573:OCZ65579 OMV65573:OMV65579 OWR65573:OWR65579 PGN65573:PGN65579 PQJ65573:PQJ65579 QAF65573:QAF65579 QKB65573:QKB65579 QTX65573:QTX65579 RDT65573:RDT65579 RNP65573:RNP65579 RXL65573:RXL65579 SHH65573:SHH65579 SRD65573:SRD65579 TAZ65573:TAZ65579 TKV65573:TKV65579 TUR65573:TUR65579 UEN65573:UEN65579 UOJ65573:UOJ65579 UYF65573:UYF65579 VIB65573:VIB65579 VRX65573:VRX65579 WBT65573:WBT65579 WLP65573:WLP65579 WVL65573:WVL65579 D131109:D131115 IZ131109:IZ131115 SV131109:SV131115 ACR131109:ACR131115 AMN131109:AMN131115 AWJ131109:AWJ131115 BGF131109:BGF131115 BQB131109:BQB131115 BZX131109:BZX131115 CJT131109:CJT131115 CTP131109:CTP131115 DDL131109:DDL131115 DNH131109:DNH131115 DXD131109:DXD131115 EGZ131109:EGZ131115 EQV131109:EQV131115 FAR131109:FAR131115 FKN131109:FKN131115 FUJ131109:FUJ131115 GEF131109:GEF131115 GOB131109:GOB131115 GXX131109:GXX131115 HHT131109:HHT131115 HRP131109:HRP131115 IBL131109:IBL131115 ILH131109:ILH131115 IVD131109:IVD131115 JEZ131109:JEZ131115 JOV131109:JOV131115 JYR131109:JYR131115 KIN131109:KIN131115 KSJ131109:KSJ131115 LCF131109:LCF131115 LMB131109:LMB131115 LVX131109:LVX131115 MFT131109:MFT131115 MPP131109:MPP131115 MZL131109:MZL131115 NJH131109:NJH131115 NTD131109:NTD131115 OCZ131109:OCZ131115 OMV131109:OMV131115 OWR131109:OWR131115 PGN131109:PGN131115 PQJ131109:PQJ131115 QAF131109:QAF131115 QKB131109:QKB131115 QTX131109:QTX131115 RDT131109:RDT131115 RNP131109:RNP131115 RXL131109:RXL131115 SHH131109:SHH131115 SRD131109:SRD131115 TAZ131109:TAZ131115 TKV131109:TKV131115 TUR131109:TUR131115 UEN131109:UEN131115 UOJ131109:UOJ131115 UYF131109:UYF131115 VIB131109:VIB131115 VRX131109:VRX131115 WBT131109:WBT131115 WLP131109:WLP131115 WVL131109:WVL131115 D196645:D196651 IZ196645:IZ196651 SV196645:SV196651 ACR196645:ACR196651 AMN196645:AMN196651 AWJ196645:AWJ196651 BGF196645:BGF196651 BQB196645:BQB196651 BZX196645:BZX196651 CJT196645:CJT196651 CTP196645:CTP196651 DDL196645:DDL196651 DNH196645:DNH196651 DXD196645:DXD196651 EGZ196645:EGZ196651 EQV196645:EQV196651 FAR196645:FAR196651 FKN196645:FKN196651 FUJ196645:FUJ196651 GEF196645:GEF196651 GOB196645:GOB196651 GXX196645:GXX196651 HHT196645:HHT196651 HRP196645:HRP196651 IBL196645:IBL196651 ILH196645:ILH196651 IVD196645:IVD196651 JEZ196645:JEZ196651 JOV196645:JOV196651 JYR196645:JYR196651 KIN196645:KIN196651 KSJ196645:KSJ196651 LCF196645:LCF196651 LMB196645:LMB196651 LVX196645:LVX196651 MFT196645:MFT196651 MPP196645:MPP196651 MZL196645:MZL196651 NJH196645:NJH196651 NTD196645:NTD196651 OCZ196645:OCZ196651 OMV196645:OMV196651 OWR196645:OWR196651 PGN196645:PGN196651 PQJ196645:PQJ196651 QAF196645:QAF196651 QKB196645:QKB196651 QTX196645:QTX196651 RDT196645:RDT196651 RNP196645:RNP196651 RXL196645:RXL196651 SHH196645:SHH196651 SRD196645:SRD196651 TAZ196645:TAZ196651 TKV196645:TKV196651 TUR196645:TUR196651 UEN196645:UEN196651 UOJ196645:UOJ196651 UYF196645:UYF196651 VIB196645:VIB196651 VRX196645:VRX196651 WBT196645:WBT196651 WLP196645:WLP196651 WVL196645:WVL196651 D262181:D262187 IZ262181:IZ262187 SV262181:SV262187 ACR262181:ACR262187 AMN262181:AMN262187 AWJ262181:AWJ262187 BGF262181:BGF262187 BQB262181:BQB262187 BZX262181:BZX262187 CJT262181:CJT262187 CTP262181:CTP262187 DDL262181:DDL262187 DNH262181:DNH262187 DXD262181:DXD262187 EGZ262181:EGZ262187 EQV262181:EQV262187 FAR262181:FAR262187 FKN262181:FKN262187 FUJ262181:FUJ262187 GEF262181:GEF262187 GOB262181:GOB262187 GXX262181:GXX262187 HHT262181:HHT262187 HRP262181:HRP262187 IBL262181:IBL262187 ILH262181:ILH262187 IVD262181:IVD262187 JEZ262181:JEZ262187 JOV262181:JOV262187 JYR262181:JYR262187 KIN262181:KIN262187 KSJ262181:KSJ262187 LCF262181:LCF262187 LMB262181:LMB262187 LVX262181:LVX262187 MFT262181:MFT262187 MPP262181:MPP262187 MZL262181:MZL262187 NJH262181:NJH262187 NTD262181:NTD262187 OCZ262181:OCZ262187 OMV262181:OMV262187 OWR262181:OWR262187 PGN262181:PGN262187 PQJ262181:PQJ262187 QAF262181:QAF262187 QKB262181:QKB262187 QTX262181:QTX262187 RDT262181:RDT262187 RNP262181:RNP262187 RXL262181:RXL262187 SHH262181:SHH262187 SRD262181:SRD262187 TAZ262181:TAZ262187 TKV262181:TKV262187 TUR262181:TUR262187 UEN262181:UEN262187 UOJ262181:UOJ262187 UYF262181:UYF262187 VIB262181:VIB262187 VRX262181:VRX262187 WBT262181:WBT262187 WLP262181:WLP262187 WVL262181:WVL262187 D327717:D327723 IZ327717:IZ327723 SV327717:SV327723 ACR327717:ACR327723 AMN327717:AMN327723 AWJ327717:AWJ327723 BGF327717:BGF327723 BQB327717:BQB327723 BZX327717:BZX327723 CJT327717:CJT327723 CTP327717:CTP327723 DDL327717:DDL327723 DNH327717:DNH327723 DXD327717:DXD327723 EGZ327717:EGZ327723 EQV327717:EQV327723 FAR327717:FAR327723 FKN327717:FKN327723 FUJ327717:FUJ327723 GEF327717:GEF327723 GOB327717:GOB327723 GXX327717:GXX327723 HHT327717:HHT327723 HRP327717:HRP327723 IBL327717:IBL327723 ILH327717:ILH327723 IVD327717:IVD327723 JEZ327717:JEZ327723 JOV327717:JOV327723 JYR327717:JYR327723 KIN327717:KIN327723 KSJ327717:KSJ327723 LCF327717:LCF327723 LMB327717:LMB327723 LVX327717:LVX327723 MFT327717:MFT327723 MPP327717:MPP327723 MZL327717:MZL327723 NJH327717:NJH327723 NTD327717:NTD327723 OCZ327717:OCZ327723 OMV327717:OMV327723 OWR327717:OWR327723 PGN327717:PGN327723 PQJ327717:PQJ327723 QAF327717:QAF327723 QKB327717:QKB327723 QTX327717:QTX327723 RDT327717:RDT327723 RNP327717:RNP327723 RXL327717:RXL327723 SHH327717:SHH327723 SRD327717:SRD327723 TAZ327717:TAZ327723 TKV327717:TKV327723 TUR327717:TUR327723 UEN327717:UEN327723 UOJ327717:UOJ327723 UYF327717:UYF327723 VIB327717:VIB327723 VRX327717:VRX327723 WBT327717:WBT327723 WLP327717:WLP327723 WVL327717:WVL327723 D393253:D393259 IZ393253:IZ393259 SV393253:SV393259 ACR393253:ACR393259 AMN393253:AMN393259 AWJ393253:AWJ393259 BGF393253:BGF393259 BQB393253:BQB393259 BZX393253:BZX393259 CJT393253:CJT393259 CTP393253:CTP393259 DDL393253:DDL393259 DNH393253:DNH393259 DXD393253:DXD393259 EGZ393253:EGZ393259 EQV393253:EQV393259 FAR393253:FAR393259 FKN393253:FKN393259 FUJ393253:FUJ393259 GEF393253:GEF393259 GOB393253:GOB393259 GXX393253:GXX393259 HHT393253:HHT393259 HRP393253:HRP393259 IBL393253:IBL393259 ILH393253:ILH393259 IVD393253:IVD393259 JEZ393253:JEZ393259 JOV393253:JOV393259 JYR393253:JYR393259 KIN393253:KIN393259 KSJ393253:KSJ393259 LCF393253:LCF393259 LMB393253:LMB393259 LVX393253:LVX393259 MFT393253:MFT393259 MPP393253:MPP393259 MZL393253:MZL393259 NJH393253:NJH393259 NTD393253:NTD393259 OCZ393253:OCZ393259 OMV393253:OMV393259 OWR393253:OWR393259 PGN393253:PGN393259 PQJ393253:PQJ393259 QAF393253:QAF393259 QKB393253:QKB393259 QTX393253:QTX393259 RDT393253:RDT393259 RNP393253:RNP393259 RXL393253:RXL393259 SHH393253:SHH393259 SRD393253:SRD393259 TAZ393253:TAZ393259 TKV393253:TKV393259 TUR393253:TUR393259 UEN393253:UEN393259 UOJ393253:UOJ393259 UYF393253:UYF393259 VIB393253:VIB393259 VRX393253:VRX393259 WBT393253:WBT393259 WLP393253:WLP393259 WVL393253:WVL393259 D458789:D458795 IZ458789:IZ458795 SV458789:SV458795 ACR458789:ACR458795 AMN458789:AMN458795 AWJ458789:AWJ458795 BGF458789:BGF458795 BQB458789:BQB458795 BZX458789:BZX458795 CJT458789:CJT458795 CTP458789:CTP458795 DDL458789:DDL458795 DNH458789:DNH458795 DXD458789:DXD458795 EGZ458789:EGZ458795 EQV458789:EQV458795 FAR458789:FAR458795 FKN458789:FKN458795 FUJ458789:FUJ458795 GEF458789:GEF458795 GOB458789:GOB458795 GXX458789:GXX458795 HHT458789:HHT458795 HRP458789:HRP458795 IBL458789:IBL458795 ILH458789:ILH458795 IVD458789:IVD458795 JEZ458789:JEZ458795 JOV458789:JOV458795 JYR458789:JYR458795 KIN458789:KIN458795 KSJ458789:KSJ458795 LCF458789:LCF458795 LMB458789:LMB458795 LVX458789:LVX458795 MFT458789:MFT458795 MPP458789:MPP458795 MZL458789:MZL458795 NJH458789:NJH458795 NTD458789:NTD458795 OCZ458789:OCZ458795 OMV458789:OMV458795 OWR458789:OWR458795 PGN458789:PGN458795 PQJ458789:PQJ458795 QAF458789:QAF458795 QKB458789:QKB458795 QTX458789:QTX458795 RDT458789:RDT458795 RNP458789:RNP458795 RXL458789:RXL458795 SHH458789:SHH458795 SRD458789:SRD458795 TAZ458789:TAZ458795 TKV458789:TKV458795 TUR458789:TUR458795 UEN458789:UEN458795 UOJ458789:UOJ458795 UYF458789:UYF458795 VIB458789:VIB458795 VRX458789:VRX458795 WBT458789:WBT458795 WLP458789:WLP458795 WVL458789:WVL458795 D524325:D524331 IZ524325:IZ524331 SV524325:SV524331 ACR524325:ACR524331 AMN524325:AMN524331 AWJ524325:AWJ524331 BGF524325:BGF524331 BQB524325:BQB524331 BZX524325:BZX524331 CJT524325:CJT524331 CTP524325:CTP524331 DDL524325:DDL524331 DNH524325:DNH524331 DXD524325:DXD524331 EGZ524325:EGZ524331 EQV524325:EQV524331 FAR524325:FAR524331 FKN524325:FKN524331 FUJ524325:FUJ524331 GEF524325:GEF524331 GOB524325:GOB524331 GXX524325:GXX524331 HHT524325:HHT524331 HRP524325:HRP524331 IBL524325:IBL524331 ILH524325:ILH524331 IVD524325:IVD524331 JEZ524325:JEZ524331 JOV524325:JOV524331 JYR524325:JYR524331 KIN524325:KIN524331 KSJ524325:KSJ524331 LCF524325:LCF524331 LMB524325:LMB524331 LVX524325:LVX524331 MFT524325:MFT524331 MPP524325:MPP524331 MZL524325:MZL524331 NJH524325:NJH524331 NTD524325:NTD524331 OCZ524325:OCZ524331 OMV524325:OMV524331 OWR524325:OWR524331 PGN524325:PGN524331 PQJ524325:PQJ524331 QAF524325:QAF524331 QKB524325:QKB524331 QTX524325:QTX524331 RDT524325:RDT524331 RNP524325:RNP524331 RXL524325:RXL524331 SHH524325:SHH524331 SRD524325:SRD524331 TAZ524325:TAZ524331 TKV524325:TKV524331 TUR524325:TUR524331 UEN524325:UEN524331 UOJ524325:UOJ524331 UYF524325:UYF524331 VIB524325:VIB524331 VRX524325:VRX524331 WBT524325:WBT524331 WLP524325:WLP524331 WVL524325:WVL524331 D589861:D589867 IZ589861:IZ589867 SV589861:SV589867 ACR589861:ACR589867 AMN589861:AMN589867 AWJ589861:AWJ589867 BGF589861:BGF589867 BQB589861:BQB589867 BZX589861:BZX589867 CJT589861:CJT589867 CTP589861:CTP589867 DDL589861:DDL589867 DNH589861:DNH589867 DXD589861:DXD589867 EGZ589861:EGZ589867 EQV589861:EQV589867 FAR589861:FAR589867 FKN589861:FKN589867 FUJ589861:FUJ589867 GEF589861:GEF589867 GOB589861:GOB589867 GXX589861:GXX589867 HHT589861:HHT589867 HRP589861:HRP589867 IBL589861:IBL589867 ILH589861:ILH589867 IVD589861:IVD589867 JEZ589861:JEZ589867 JOV589861:JOV589867 JYR589861:JYR589867 KIN589861:KIN589867 KSJ589861:KSJ589867 LCF589861:LCF589867 LMB589861:LMB589867 LVX589861:LVX589867 MFT589861:MFT589867 MPP589861:MPP589867 MZL589861:MZL589867 NJH589861:NJH589867 NTD589861:NTD589867 OCZ589861:OCZ589867 OMV589861:OMV589867 OWR589861:OWR589867 PGN589861:PGN589867 PQJ589861:PQJ589867 QAF589861:QAF589867 QKB589861:QKB589867 QTX589861:QTX589867 RDT589861:RDT589867 RNP589861:RNP589867 RXL589861:RXL589867 SHH589861:SHH589867 SRD589861:SRD589867 TAZ589861:TAZ589867 TKV589861:TKV589867 TUR589861:TUR589867 UEN589861:UEN589867 UOJ589861:UOJ589867 UYF589861:UYF589867 VIB589861:VIB589867 VRX589861:VRX589867 WBT589861:WBT589867 WLP589861:WLP589867 WVL589861:WVL589867 D655397:D655403 IZ655397:IZ655403 SV655397:SV655403 ACR655397:ACR655403 AMN655397:AMN655403 AWJ655397:AWJ655403 BGF655397:BGF655403 BQB655397:BQB655403 BZX655397:BZX655403 CJT655397:CJT655403 CTP655397:CTP655403 DDL655397:DDL655403 DNH655397:DNH655403 DXD655397:DXD655403 EGZ655397:EGZ655403 EQV655397:EQV655403 FAR655397:FAR655403 FKN655397:FKN655403 FUJ655397:FUJ655403 GEF655397:GEF655403 GOB655397:GOB655403 GXX655397:GXX655403 HHT655397:HHT655403 HRP655397:HRP655403 IBL655397:IBL655403 ILH655397:ILH655403 IVD655397:IVD655403 JEZ655397:JEZ655403 JOV655397:JOV655403 JYR655397:JYR655403 KIN655397:KIN655403 KSJ655397:KSJ655403 LCF655397:LCF655403 LMB655397:LMB655403 LVX655397:LVX655403 MFT655397:MFT655403 MPP655397:MPP655403 MZL655397:MZL655403 NJH655397:NJH655403 NTD655397:NTD655403 OCZ655397:OCZ655403 OMV655397:OMV655403 OWR655397:OWR655403 PGN655397:PGN655403 PQJ655397:PQJ655403 QAF655397:QAF655403 QKB655397:QKB655403 QTX655397:QTX655403 RDT655397:RDT655403 RNP655397:RNP655403 RXL655397:RXL655403 SHH655397:SHH655403 SRD655397:SRD655403 TAZ655397:TAZ655403 TKV655397:TKV655403 TUR655397:TUR655403 UEN655397:UEN655403 UOJ655397:UOJ655403 UYF655397:UYF655403 VIB655397:VIB655403 VRX655397:VRX655403 WBT655397:WBT655403 WLP655397:WLP655403 WVL655397:WVL655403 D720933:D720939 IZ720933:IZ720939 SV720933:SV720939 ACR720933:ACR720939 AMN720933:AMN720939 AWJ720933:AWJ720939 BGF720933:BGF720939 BQB720933:BQB720939 BZX720933:BZX720939 CJT720933:CJT720939 CTP720933:CTP720939 DDL720933:DDL720939 DNH720933:DNH720939 DXD720933:DXD720939 EGZ720933:EGZ720939 EQV720933:EQV720939 FAR720933:FAR720939 FKN720933:FKN720939 FUJ720933:FUJ720939 GEF720933:GEF720939 GOB720933:GOB720939 GXX720933:GXX720939 HHT720933:HHT720939 HRP720933:HRP720939 IBL720933:IBL720939 ILH720933:ILH720939 IVD720933:IVD720939 JEZ720933:JEZ720939 JOV720933:JOV720939 JYR720933:JYR720939 KIN720933:KIN720939 KSJ720933:KSJ720939 LCF720933:LCF720939 LMB720933:LMB720939 LVX720933:LVX720939 MFT720933:MFT720939 MPP720933:MPP720939 MZL720933:MZL720939 NJH720933:NJH720939 NTD720933:NTD720939 OCZ720933:OCZ720939 OMV720933:OMV720939 OWR720933:OWR720939 PGN720933:PGN720939 PQJ720933:PQJ720939 QAF720933:QAF720939 QKB720933:QKB720939 QTX720933:QTX720939 RDT720933:RDT720939 RNP720933:RNP720939 RXL720933:RXL720939 SHH720933:SHH720939 SRD720933:SRD720939 TAZ720933:TAZ720939 TKV720933:TKV720939 TUR720933:TUR720939 UEN720933:UEN720939 UOJ720933:UOJ720939 UYF720933:UYF720939 VIB720933:VIB720939 VRX720933:VRX720939 WBT720933:WBT720939 WLP720933:WLP720939 WVL720933:WVL720939 D786469:D786475 IZ786469:IZ786475 SV786469:SV786475 ACR786469:ACR786475 AMN786469:AMN786475 AWJ786469:AWJ786475 BGF786469:BGF786475 BQB786469:BQB786475 BZX786469:BZX786475 CJT786469:CJT786475 CTP786469:CTP786475 DDL786469:DDL786475 DNH786469:DNH786475 DXD786469:DXD786475 EGZ786469:EGZ786475 EQV786469:EQV786475 FAR786469:FAR786475 FKN786469:FKN786475 FUJ786469:FUJ786475 GEF786469:GEF786475 GOB786469:GOB786475 GXX786469:GXX786475 HHT786469:HHT786475 HRP786469:HRP786475 IBL786469:IBL786475 ILH786469:ILH786475 IVD786469:IVD786475 JEZ786469:JEZ786475 JOV786469:JOV786475 JYR786469:JYR786475 KIN786469:KIN786475 KSJ786469:KSJ786475 LCF786469:LCF786475 LMB786469:LMB786475 LVX786469:LVX786475 MFT786469:MFT786475 MPP786469:MPP786475 MZL786469:MZL786475 NJH786469:NJH786475 NTD786469:NTD786475 OCZ786469:OCZ786475 OMV786469:OMV786475 OWR786469:OWR786475 PGN786469:PGN786475 PQJ786469:PQJ786475 QAF786469:QAF786475 QKB786469:QKB786475 QTX786469:QTX786475 RDT786469:RDT786475 RNP786469:RNP786475 RXL786469:RXL786475 SHH786469:SHH786475 SRD786469:SRD786475 TAZ786469:TAZ786475 TKV786469:TKV786475 TUR786469:TUR786475 UEN786469:UEN786475 UOJ786469:UOJ786475 UYF786469:UYF786475 VIB786469:VIB786475 VRX786469:VRX786475 WBT786469:WBT786475 WLP786469:WLP786475 WVL786469:WVL786475 D852005:D852011 IZ852005:IZ852011 SV852005:SV852011 ACR852005:ACR852011 AMN852005:AMN852011 AWJ852005:AWJ852011 BGF852005:BGF852011 BQB852005:BQB852011 BZX852005:BZX852011 CJT852005:CJT852011 CTP852005:CTP852011 DDL852005:DDL852011 DNH852005:DNH852011 DXD852005:DXD852011 EGZ852005:EGZ852011 EQV852005:EQV852011 FAR852005:FAR852011 FKN852005:FKN852011 FUJ852005:FUJ852011 GEF852005:GEF852011 GOB852005:GOB852011 GXX852005:GXX852011 HHT852005:HHT852011 HRP852005:HRP852011 IBL852005:IBL852011 ILH852005:ILH852011 IVD852005:IVD852011 JEZ852005:JEZ852011 JOV852005:JOV852011 JYR852005:JYR852011 KIN852005:KIN852011 KSJ852005:KSJ852011 LCF852005:LCF852011 LMB852005:LMB852011 LVX852005:LVX852011 MFT852005:MFT852011 MPP852005:MPP852011 MZL852005:MZL852011 NJH852005:NJH852011 NTD852005:NTD852011 OCZ852005:OCZ852011 OMV852005:OMV852011 OWR852005:OWR852011 PGN852005:PGN852011 PQJ852005:PQJ852011 QAF852005:QAF852011 QKB852005:QKB852011 QTX852005:QTX852011 RDT852005:RDT852011 RNP852005:RNP852011 RXL852005:RXL852011 SHH852005:SHH852011 SRD852005:SRD852011 TAZ852005:TAZ852011 TKV852005:TKV852011 TUR852005:TUR852011 UEN852005:UEN852011 UOJ852005:UOJ852011 UYF852005:UYF852011 VIB852005:VIB852011 VRX852005:VRX852011 WBT852005:WBT852011 WLP852005:WLP852011 WVL852005:WVL852011 D917541:D917547 IZ917541:IZ917547 SV917541:SV917547 ACR917541:ACR917547 AMN917541:AMN917547 AWJ917541:AWJ917547 BGF917541:BGF917547 BQB917541:BQB917547 BZX917541:BZX917547 CJT917541:CJT917547 CTP917541:CTP917547 DDL917541:DDL917547 DNH917541:DNH917547 DXD917541:DXD917547 EGZ917541:EGZ917547 EQV917541:EQV917547 FAR917541:FAR917547 FKN917541:FKN917547 FUJ917541:FUJ917547 GEF917541:GEF917547 GOB917541:GOB917547 GXX917541:GXX917547 HHT917541:HHT917547 HRP917541:HRP917547 IBL917541:IBL917547 ILH917541:ILH917547 IVD917541:IVD917547 JEZ917541:JEZ917547 JOV917541:JOV917547 JYR917541:JYR917547 KIN917541:KIN917547 KSJ917541:KSJ917547 LCF917541:LCF917547 LMB917541:LMB917547 LVX917541:LVX917547 MFT917541:MFT917547 MPP917541:MPP917547 MZL917541:MZL917547 NJH917541:NJH917547 NTD917541:NTD917547 OCZ917541:OCZ917547 OMV917541:OMV917547 OWR917541:OWR917547 PGN917541:PGN917547 PQJ917541:PQJ917547 QAF917541:QAF917547 QKB917541:QKB917547 QTX917541:QTX917547 RDT917541:RDT917547 RNP917541:RNP917547 RXL917541:RXL917547 SHH917541:SHH917547 SRD917541:SRD917547 TAZ917541:TAZ917547 TKV917541:TKV917547 TUR917541:TUR917547 UEN917541:UEN917547 UOJ917541:UOJ917547 UYF917541:UYF917547 VIB917541:VIB917547 VRX917541:VRX917547 WBT917541:WBT917547 WLP917541:WLP917547 WVL917541:WVL917547 D983077:D983083 IZ983077:IZ983083 SV983077:SV983083 ACR983077:ACR983083 AMN983077:AMN983083 AWJ983077:AWJ983083 BGF983077:BGF983083 BQB983077:BQB983083 BZX983077:BZX983083 CJT983077:CJT983083 CTP983077:CTP983083 DDL983077:DDL983083 DNH983077:DNH983083 DXD983077:DXD983083 EGZ983077:EGZ983083 EQV983077:EQV983083 FAR983077:FAR983083 FKN983077:FKN983083 FUJ983077:FUJ983083 GEF983077:GEF983083 GOB983077:GOB983083 GXX983077:GXX983083 HHT983077:HHT983083 HRP983077:HRP983083 IBL983077:IBL983083 ILH983077:ILH983083 IVD983077:IVD983083 JEZ983077:JEZ983083 JOV983077:JOV983083 JYR983077:JYR983083 KIN983077:KIN983083 KSJ983077:KSJ983083 LCF983077:LCF983083 LMB983077:LMB983083 LVX983077:LVX983083 MFT983077:MFT983083 MPP983077:MPP983083 MZL983077:MZL983083 NJH983077:NJH983083 NTD983077:NTD983083 OCZ983077:OCZ983083 OMV983077:OMV983083 OWR983077:OWR983083 PGN983077:PGN983083 PQJ983077:PQJ983083 QAF983077:QAF983083 QKB983077:QKB983083 QTX983077:QTX983083 RDT983077:RDT983083 RNP983077:RNP983083 RXL983077:RXL983083 SHH983077:SHH983083 SRD983077:SRD983083 TAZ983077:TAZ983083 TKV983077:TKV983083 TUR983077:TUR983083 UEN983077:UEN983083 UOJ983077:UOJ983083 UYF983077:UYF983083 VIB983077:VIB983083 VRX983077:VRX983083 WBT983077:WBT983083 WLP983077:WLP983083 WVL983077:WVL983083 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D29:D35 IZ29:IZ35 SV29:SV35 ACR29:ACR35 AMN29:AMN35 AWJ29:AWJ35 BGF29:BGF35 BQB29:BQB35 BZX29:BZX35 CJT29:CJT35 CTP29:CTP35 DDL29:DDL35 DNH29:DNH35 DXD29:DXD35 EGZ29:EGZ35 EQV29:EQV35 FAR29:FAR35 FKN29:FKN35 FUJ29:FUJ35 GEF29:GEF35 GOB29:GOB35 GXX29:GXX35 HHT29:HHT35 HRP29:HRP35 IBL29:IBL35 ILH29:ILH35 IVD29:IVD35 JEZ29:JEZ35 JOV29:JOV35 JYR29:JYR35 KIN29:KIN35 KSJ29:KSJ35 LCF29:LCF35 LMB29:LMB35 LVX29:LVX35 MFT29:MFT35 MPP29:MPP35 MZL29:MZL35 NJH29:NJH35 NTD29:NTD35 OCZ29:OCZ35 OMV29:OMV35 OWR29:OWR35 PGN29:PGN35 PQJ29:PQJ35 QAF29:QAF35 QKB29:QKB35 QTX29:QTX35 RDT29:RDT35 RNP29:RNP35 RXL29:RXL35 SHH29:SHH35 SRD29:SRD35 TAZ29:TAZ35 TKV29:TKV35 TUR29:TUR35 UEN29:UEN35 UOJ29:UOJ35 UYF29:UYF35 VIB29:VIB35 VRX29:VRX35 WBT29:WBT35 WLP29:WLP35 WVL29:WVL35 D65565:D65571 IZ65565:IZ65571 SV65565:SV65571 ACR65565:ACR65571 AMN65565:AMN65571 AWJ65565:AWJ65571 BGF65565:BGF65571 BQB65565:BQB65571 BZX65565:BZX65571 CJT65565:CJT65571 CTP65565:CTP65571 DDL65565:DDL65571 DNH65565:DNH65571 DXD65565:DXD65571 EGZ65565:EGZ65571 EQV65565:EQV65571 FAR65565:FAR65571 FKN65565:FKN65571 FUJ65565:FUJ65571 GEF65565:GEF65571 GOB65565:GOB65571 GXX65565:GXX65571 HHT65565:HHT65571 HRP65565:HRP65571 IBL65565:IBL65571 ILH65565:ILH65571 IVD65565:IVD65571 JEZ65565:JEZ65571 JOV65565:JOV65571 JYR65565:JYR65571 KIN65565:KIN65571 KSJ65565:KSJ65571 LCF65565:LCF65571 LMB65565:LMB65571 LVX65565:LVX65571 MFT65565:MFT65571 MPP65565:MPP65571 MZL65565:MZL65571 NJH65565:NJH65571 NTD65565:NTD65571 OCZ65565:OCZ65571 OMV65565:OMV65571 OWR65565:OWR65571 PGN65565:PGN65571 PQJ65565:PQJ65571 QAF65565:QAF65571 QKB65565:QKB65571 QTX65565:QTX65571 RDT65565:RDT65571 RNP65565:RNP65571 RXL65565:RXL65571 SHH65565:SHH65571 SRD65565:SRD65571 TAZ65565:TAZ65571 TKV65565:TKV65571 TUR65565:TUR65571 UEN65565:UEN65571 UOJ65565:UOJ65571 UYF65565:UYF65571 VIB65565:VIB65571 VRX65565:VRX65571 WBT65565:WBT65571 WLP65565:WLP65571 WVL65565:WVL65571 D131101:D131107 IZ131101:IZ131107 SV131101:SV131107 ACR131101:ACR131107 AMN131101:AMN131107 AWJ131101:AWJ131107 BGF131101:BGF131107 BQB131101:BQB131107 BZX131101:BZX131107 CJT131101:CJT131107 CTP131101:CTP131107 DDL131101:DDL131107 DNH131101:DNH131107 DXD131101:DXD131107 EGZ131101:EGZ131107 EQV131101:EQV131107 FAR131101:FAR131107 FKN131101:FKN131107 FUJ131101:FUJ131107 GEF131101:GEF131107 GOB131101:GOB131107 GXX131101:GXX131107 HHT131101:HHT131107 HRP131101:HRP131107 IBL131101:IBL131107 ILH131101:ILH131107 IVD131101:IVD131107 JEZ131101:JEZ131107 JOV131101:JOV131107 JYR131101:JYR131107 KIN131101:KIN131107 KSJ131101:KSJ131107 LCF131101:LCF131107 LMB131101:LMB131107 LVX131101:LVX131107 MFT131101:MFT131107 MPP131101:MPP131107 MZL131101:MZL131107 NJH131101:NJH131107 NTD131101:NTD131107 OCZ131101:OCZ131107 OMV131101:OMV131107 OWR131101:OWR131107 PGN131101:PGN131107 PQJ131101:PQJ131107 QAF131101:QAF131107 QKB131101:QKB131107 QTX131101:QTX131107 RDT131101:RDT131107 RNP131101:RNP131107 RXL131101:RXL131107 SHH131101:SHH131107 SRD131101:SRD131107 TAZ131101:TAZ131107 TKV131101:TKV131107 TUR131101:TUR131107 UEN131101:UEN131107 UOJ131101:UOJ131107 UYF131101:UYF131107 VIB131101:VIB131107 VRX131101:VRX131107 WBT131101:WBT131107 WLP131101:WLP131107 WVL131101:WVL131107 D196637:D196643 IZ196637:IZ196643 SV196637:SV196643 ACR196637:ACR196643 AMN196637:AMN196643 AWJ196637:AWJ196643 BGF196637:BGF196643 BQB196637:BQB196643 BZX196637:BZX196643 CJT196637:CJT196643 CTP196637:CTP196643 DDL196637:DDL196643 DNH196637:DNH196643 DXD196637:DXD196643 EGZ196637:EGZ196643 EQV196637:EQV196643 FAR196637:FAR196643 FKN196637:FKN196643 FUJ196637:FUJ196643 GEF196637:GEF196643 GOB196637:GOB196643 GXX196637:GXX196643 HHT196637:HHT196643 HRP196637:HRP196643 IBL196637:IBL196643 ILH196637:ILH196643 IVD196637:IVD196643 JEZ196637:JEZ196643 JOV196637:JOV196643 JYR196637:JYR196643 KIN196637:KIN196643 KSJ196637:KSJ196643 LCF196637:LCF196643 LMB196637:LMB196643 LVX196637:LVX196643 MFT196637:MFT196643 MPP196637:MPP196643 MZL196637:MZL196643 NJH196637:NJH196643 NTD196637:NTD196643 OCZ196637:OCZ196643 OMV196637:OMV196643 OWR196637:OWR196643 PGN196637:PGN196643 PQJ196637:PQJ196643 QAF196637:QAF196643 QKB196637:QKB196643 QTX196637:QTX196643 RDT196637:RDT196643 RNP196637:RNP196643 RXL196637:RXL196643 SHH196637:SHH196643 SRD196637:SRD196643 TAZ196637:TAZ196643 TKV196637:TKV196643 TUR196637:TUR196643 UEN196637:UEN196643 UOJ196637:UOJ196643 UYF196637:UYF196643 VIB196637:VIB196643 VRX196637:VRX196643 WBT196637:WBT196643 WLP196637:WLP196643 WVL196637:WVL196643 D262173:D262179 IZ262173:IZ262179 SV262173:SV262179 ACR262173:ACR262179 AMN262173:AMN262179 AWJ262173:AWJ262179 BGF262173:BGF262179 BQB262173:BQB262179 BZX262173:BZX262179 CJT262173:CJT262179 CTP262173:CTP262179 DDL262173:DDL262179 DNH262173:DNH262179 DXD262173:DXD262179 EGZ262173:EGZ262179 EQV262173:EQV262179 FAR262173:FAR262179 FKN262173:FKN262179 FUJ262173:FUJ262179 GEF262173:GEF262179 GOB262173:GOB262179 GXX262173:GXX262179 HHT262173:HHT262179 HRP262173:HRP262179 IBL262173:IBL262179 ILH262173:ILH262179 IVD262173:IVD262179 JEZ262173:JEZ262179 JOV262173:JOV262179 JYR262173:JYR262179 KIN262173:KIN262179 KSJ262173:KSJ262179 LCF262173:LCF262179 LMB262173:LMB262179 LVX262173:LVX262179 MFT262173:MFT262179 MPP262173:MPP262179 MZL262173:MZL262179 NJH262173:NJH262179 NTD262173:NTD262179 OCZ262173:OCZ262179 OMV262173:OMV262179 OWR262173:OWR262179 PGN262173:PGN262179 PQJ262173:PQJ262179 QAF262173:QAF262179 QKB262173:QKB262179 QTX262173:QTX262179 RDT262173:RDT262179 RNP262173:RNP262179 RXL262173:RXL262179 SHH262173:SHH262179 SRD262173:SRD262179 TAZ262173:TAZ262179 TKV262173:TKV262179 TUR262173:TUR262179 UEN262173:UEN262179 UOJ262173:UOJ262179 UYF262173:UYF262179 VIB262173:VIB262179 VRX262173:VRX262179 WBT262173:WBT262179 WLP262173:WLP262179 WVL262173:WVL262179 D327709:D327715 IZ327709:IZ327715 SV327709:SV327715 ACR327709:ACR327715 AMN327709:AMN327715 AWJ327709:AWJ327715 BGF327709:BGF327715 BQB327709:BQB327715 BZX327709:BZX327715 CJT327709:CJT327715 CTP327709:CTP327715 DDL327709:DDL327715 DNH327709:DNH327715 DXD327709:DXD327715 EGZ327709:EGZ327715 EQV327709:EQV327715 FAR327709:FAR327715 FKN327709:FKN327715 FUJ327709:FUJ327715 GEF327709:GEF327715 GOB327709:GOB327715 GXX327709:GXX327715 HHT327709:HHT327715 HRP327709:HRP327715 IBL327709:IBL327715 ILH327709:ILH327715 IVD327709:IVD327715 JEZ327709:JEZ327715 JOV327709:JOV327715 JYR327709:JYR327715 KIN327709:KIN327715 KSJ327709:KSJ327715 LCF327709:LCF327715 LMB327709:LMB327715 LVX327709:LVX327715 MFT327709:MFT327715 MPP327709:MPP327715 MZL327709:MZL327715 NJH327709:NJH327715 NTD327709:NTD327715 OCZ327709:OCZ327715 OMV327709:OMV327715 OWR327709:OWR327715 PGN327709:PGN327715 PQJ327709:PQJ327715 QAF327709:QAF327715 QKB327709:QKB327715 QTX327709:QTX327715 RDT327709:RDT327715 RNP327709:RNP327715 RXL327709:RXL327715 SHH327709:SHH327715 SRD327709:SRD327715 TAZ327709:TAZ327715 TKV327709:TKV327715 TUR327709:TUR327715 UEN327709:UEN327715 UOJ327709:UOJ327715 UYF327709:UYF327715 VIB327709:VIB327715 VRX327709:VRX327715 WBT327709:WBT327715 WLP327709:WLP327715 WVL327709:WVL327715 D393245:D393251 IZ393245:IZ393251 SV393245:SV393251 ACR393245:ACR393251 AMN393245:AMN393251 AWJ393245:AWJ393251 BGF393245:BGF393251 BQB393245:BQB393251 BZX393245:BZX393251 CJT393245:CJT393251 CTP393245:CTP393251 DDL393245:DDL393251 DNH393245:DNH393251 DXD393245:DXD393251 EGZ393245:EGZ393251 EQV393245:EQV393251 FAR393245:FAR393251 FKN393245:FKN393251 FUJ393245:FUJ393251 GEF393245:GEF393251 GOB393245:GOB393251 GXX393245:GXX393251 HHT393245:HHT393251 HRP393245:HRP393251 IBL393245:IBL393251 ILH393245:ILH393251 IVD393245:IVD393251 JEZ393245:JEZ393251 JOV393245:JOV393251 JYR393245:JYR393251 KIN393245:KIN393251 KSJ393245:KSJ393251 LCF393245:LCF393251 LMB393245:LMB393251 LVX393245:LVX393251 MFT393245:MFT393251 MPP393245:MPP393251 MZL393245:MZL393251 NJH393245:NJH393251 NTD393245:NTD393251 OCZ393245:OCZ393251 OMV393245:OMV393251 OWR393245:OWR393251 PGN393245:PGN393251 PQJ393245:PQJ393251 QAF393245:QAF393251 QKB393245:QKB393251 QTX393245:QTX393251 RDT393245:RDT393251 RNP393245:RNP393251 RXL393245:RXL393251 SHH393245:SHH393251 SRD393245:SRD393251 TAZ393245:TAZ393251 TKV393245:TKV393251 TUR393245:TUR393251 UEN393245:UEN393251 UOJ393245:UOJ393251 UYF393245:UYF393251 VIB393245:VIB393251 VRX393245:VRX393251 WBT393245:WBT393251 WLP393245:WLP393251 WVL393245:WVL393251 D458781:D458787 IZ458781:IZ458787 SV458781:SV458787 ACR458781:ACR458787 AMN458781:AMN458787 AWJ458781:AWJ458787 BGF458781:BGF458787 BQB458781:BQB458787 BZX458781:BZX458787 CJT458781:CJT458787 CTP458781:CTP458787 DDL458781:DDL458787 DNH458781:DNH458787 DXD458781:DXD458787 EGZ458781:EGZ458787 EQV458781:EQV458787 FAR458781:FAR458787 FKN458781:FKN458787 FUJ458781:FUJ458787 GEF458781:GEF458787 GOB458781:GOB458787 GXX458781:GXX458787 HHT458781:HHT458787 HRP458781:HRP458787 IBL458781:IBL458787 ILH458781:ILH458787 IVD458781:IVD458787 JEZ458781:JEZ458787 JOV458781:JOV458787 JYR458781:JYR458787 KIN458781:KIN458787 KSJ458781:KSJ458787 LCF458781:LCF458787 LMB458781:LMB458787 LVX458781:LVX458787 MFT458781:MFT458787 MPP458781:MPP458787 MZL458781:MZL458787 NJH458781:NJH458787 NTD458781:NTD458787 OCZ458781:OCZ458787 OMV458781:OMV458787 OWR458781:OWR458787 PGN458781:PGN458787 PQJ458781:PQJ458787 QAF458781:QAF458787 QKB458781:QKB458787 QTX458781:QTX458787 RDT458781:RDT458787 RNP458781:RNP458787 RXL458781:RXL458787 SHH458781:SHH458787 SRD458781:SRD458787 TAZ458781:TAZ458787 TKV458781:TKV458787 TUR458781:TUR458787 UEN458781:UEN458787 UOJ458781:UOJ458787 UYF458781:UYF458787 VIB458781:VIB458787 VRX458781:VRX458787 WBT458781:WBT458787 WLP458781:WLP458787 WVL458781:WVL458787 D524317:D524323 IZ524317:IZ524323 SV524317:SV524323 ACR524317:ACR524323 AMN524317:AMN524323 AWJ524317:AWJ524323 BGF524317:BGF524323 BQB524317:BQB524323 BZX524317:BZX524323 CJT524317:CJT524323 CTP524317:CTP524323 DDL524317:DDL524323 DNH524317:DNH524323 DXD524317:DXD524323 EGZ524317:EGZ524323 EQV524317:EQV524323 FAR524317:FAR524323 FKN524317:FKN524323 FUJ524317:FUJ524323 GEF524317:GEF524323 GOB524317:GOB524323 GXX524317:GXX524323 HHT524317:HHT524323 HRP524317:HRP524323 IBL524317:IBL524323 ILH524317:ILH524323 IVD524317:IVD524323 JEZ524317:JEZ524323 JOV524317:JOV524323 JYR524317:JYR524323 KIN524317:KIN524323 KSJ524317:KSJ524323 LCF524317:LCF524323 LMB524317:LMB524323 LVX524317:LVX524323 MFT524317:MFT524323 MPP524317:MPP524323 MZL524317:MZL524323 NJH524317:NJH524323 NTD524317:NTD524323 OCZ524317:OCZ524323 OMV524317:OMV524323 OWR524317:OWR524323 PGN524317:PGN524323 PQJ524317:PQJ524323 QAF524317:QAF524323 QKB524317:QKB524323 QTX524317:QTX524323 RDT524317:RDT524323 RNP524317:RNP524323 RXL524317:RXL524323 SHH524317:SHH524323 SRD524317:SRD524323 TAZ524317:TAZ524323 TKV524317:TKV524323 TUR524317:TUR524323 UEN524317:UEN524323 UOJ524317:UOJ524323 UYF524317:UYF524323 VIB524317:VIB524323 VRX524317:VRX524323 WBT524317:WBT524323 WLP524317:WLP524323 WVL524317:WVL524323 D589853:D589859 IZ589853:IZ589859 SV589853:SV589859 ACR589853:ACR589859 AMN589853:AMN589859 AWJ589853:AWJ589859 BGF589853:BGF589859 BQB589853:BQB589859 BZX589853:BZX589859 CJT589853:CJT589859 CTP589853:CTP589859 DDL589853:DDL589859 DNH589853:DNH589859 DXD589853:DXD589859 EGZ589853:EGZ589859 EQV589853:EQV589859 FAR589853:FAR589859 FKN589853:FKN589859 FUJ589853:FUJ589859 GEF589853:GEF589859 GOB589853:GOB589859 GXX589853:GXX589859 HHT589853:HHT589859 HRP589853:HRP589859 IBL589853:IBL589859 ILH589853:ILH589859 IVD589853:IVD589859 JEZ589853:JEZ589859 JOV589853:JOV589859 JYR589853:JYR589859 KIN589853:KIN589859 KSJ589853:KSJ589859 LCF589853:LCF589859 LMB589853:LMB589859 LVX589853:LVX589859 MFT589853:MFT589859 MPP589853:MPP589859 MZL589853:MZL589859 NJH589853:NJH589859 NTD589853:NTD589859 OCZ589853:OCZ589859 OMV589853:OMV589859 OWR589853:OWR589859 PGN589853:PGN589859 PQJ589853:PQJ589859 QAF589853:QAF589859 QKB589853:QKB589859 QTX589853:QTX589859 RDT589853:RDT589859 RNP589853:RNP589859 RXL589853:RXL589859 SHH589853:SHH589859 SRD589853:SRD589859 TAZ589853:TAZ589859 TKV589853:TKV589859 TUR589853:TUR589859 UEN589853:UEN589859 UOJ589853:UOJ589859 UYF589853:UYF589859 VIB589853:VIB589859 VRX589853:VRX589859 WBT589853:WBT589859 WLP589853:WLP589859 WVL589853:WVL589859 D655389:D655395 IZ655389:IZ655395 SV655389:SV655395 ACR655389:ACR655395 AMN655389:AMN655395 AWJ655389:AWJ655395 BGF655389:BGF655395 BQB655389:BQB655395 BZX655389:BZX655395 CJT655389:CJT655395 CTP655389:CTP655395 DDL655389:DDL655395 DNH655389:DNH655395 DXD655389:DXD655395 EGZ655389:EGZ655395 EQV655389:EQV655395 FAR655389:FAR655395 FKN655389:FKN655395 FUJ655389:FUJ655395 GEF655389:GEF655395 GOB655389:GOB655395 GXX655389:GXX655395 HHT655389:HHT655395 HRP655389:HRP655395 IBL655389:IBL655395 ILH655389:ILH655395 IVD655389:IVD655395 JEZ655389:JEZ655395 JOV655389:JOV655395 JYR655389:JYR655395 KIN655389:KIN655395 KSJ655389:KSJ655395 LCF655389:LCF655395 LMB655389:LMB655395 LVX655389:LVX655395 MFT655389:MFT655395 MPP655389:MPP655395 MZL655389:MZL655395 NJH655389:NJH655395 NTD655389:NTD655395 OCZ655389:OCZ655395 OMV655389:OMV655395 OWR655389:OWR655395 PGN655389:PGN655395 PQJ655389:PQJ655395 QAF655389:QAF655395 QKB655389:QKB655395 QTX655389:QTX655395 RDT655389:RDT655395 RNP655389:RNP655395 RXL655389:RXL655395 SHH655389:SHH655395 SRD655389:SRD655395 TAZ655389:TAZ655395 TKV655389:TKV655395 TUR655389:TUR655395 UEN655389:UEN655395 UOJ655389:UOJ655395 UYF655389:UYF655395 VIB655389:VIB655395 VRX655389:VRX655395 WBT655389:WBT655395 WLP655389:WLP655395 WVL655389:WVL655395 D720925:D720931 IZ720925:IZ720931 SV720925:SV720931 ACR720925:ACR720931 AMN720925:AMN720931 AWJ720925:AWJ720931 BGF720925:BGF720931 BQB720925:BQB720931 BZX720925:BZX720931 CJT720925:CJT720931 CTP720925:CTP720931 DDL720925:DDL720931 DNH720925:DNH720931 DXD720925:DXD720931 EGZ720925:EGZ720931 EQV720925:EQV720931 FAR720925:FAR720931 FKN720925:FKN720931 FUJ720925:FUJ720931 GEF720925:GEF720931 GOB720925:GOB720931 GXX720925:GXX720931 HHT720925:HHT720931 HRP720925:HRP720931 IBL720925:IBL720931 ILH720925:ILH720931 IVD720925:IVD720931 JEZ720925:JEZ720931 JOV720925:JOV720931 JYR720925:JYR720931 KIN720925:KIN720931 KSJ720925:KSJ720931 LCF720925:LCF720931 LMB720925:LMB720931 LVX720925:LVX720931 MFT720925:MFT720931 MPP720925:MPP720931 MZL720925:MZL720931 NJH720925:NJH720931 NTD720925:NTD720931 OCZ720925:OCZ720931 OMV720925:OMV720931 OWR720925:OWR720931 PGN720925:PGN720931 PQJ720925:PQJ720931 QAF720925:QAF720931 QKB720925:QKB720931 QTX720925:QTX720931 RDT720925:RDT720931 RNP720925:RNP720931 RXL720925:RXL720931 SHH720925:SHH720931 SRD720925:SRD720931 TAZ720925:TAZ720931 TKV720925:TKV720931 TUR720925:TUR720931 UEN720925:UEN720931 UOJ720925:UOJ720931 UYF720925:UYF720931 VIB720925:VIB720931 VRX720925:VRX720931 WBT720925:WBT720931 WLP720925:WLP720931 WVL720925:WVL720931 D786461:D786467 IZ786461:IZ786467 SV786461:SV786467 ACR786461:ACR786467 AMN786461:AMN786467 AWJ786461:AWJ786467 BGF786461:BGF786467 BQB786461:BQB786467 BZX786461:BZX786467 CJT786461:CJT786467 CTP786461:CTP786467 DDL786461:DDL786467 DNH786461:DNH786467 DXD786461:DXD786467 EGZ786461:EGZ786467 EQV786461:EQV786467 FAR786461:FAR786467 FKN786461:FKN786467 FUJ786461:FUJ786467 GEF786461:GEF786467 GOB786461:GOB786467 GXX786461:GXX786467 HHT786461:HHT786467 HRP786461:HRP786467 IBL786461:IBL786467 ILH786461:ILH786467 IVD786461:IVD786467 JEZ786461:JEZ786467 JOV786461:JOV786467 JYR786461:JYR786467 KIN786461:KIN786467 KSJ786461:KSJ786467 LCF786461:LCF786467 LMB786461:LMB786467 LVX786461:LVX786467 MFT786461:MFT786467 MPP786461:MPP786467 MZL786461:MZL786467 NJH786461:NJH786467 NTD786461:NTD786467 OCZ786461:OCZ786467 OMV786461:OMV786467 OWR786461:OWR786467 PGN786461:PGN786467 PQJ786461:PQJ786467 QAF786461:QAF786467 QKB786461:QKB786467 QTX786461:QTX786467 RDT786461:RDT786467 RNP786461:RNP786467 RXL786461:RXL786467 SHH786461:SHH786467 SRD786461:SRD786467 TAZ786461:TAZ786467 TKV786461:TKV786467 TUR786461:TUR786467 UEN786461:UEN786467 UOJ786461:UOJ786467 UYF786461:UYF786467 VIB786461:VIB786467 VRX786461:VRX786467 WBT786461:WBT786467 WLP786461:WLP786467 WVL786461:WVL786467 D851997:D852003 IZ851997:IZ852003 SV851997:SV852003 ACR851997:ACR852003 AMN851997:AMN852003 AWJ851997:AWJ852003 BGF851997:BGF852003 BQB851997:BQB852003 BZX851997:BZX852003 CJT851997:CJT852003 CTP851997:CTP852003 DDL851997:DDL852003 DNH851997:DNH852003 DXD851997:DXD852003 EGZ851997:EGZ852003 EQV851997:EQV852003 FAR851997:FAR852003 FKN851997:FKN852003 FUJ851997:FUJ852003 GEF851997:GEF852003 GOB851997:GOB852003 GXX851997:GXX852003 HHT851997:HHT852003 HRP851997:HRP852003 IBL851997:IBL852003 ILH851997:ILH852003 IVD851997:IVD852003 JEZ851997:JEZ852003 JOV851997:JOV852003 JYR851997:JYR852003 KIN851997:KIN852003 KSJ851997:KSJ852003 LCF851997:LCF852003 LMB851997:LMB852003 LVX851997:LVX852003 MFT851997:MFT852003 MPP851997:MPP852003 MZL851997:MZL852003 NJH851997:NJH852003 NTD851997:NTD852003 OCZ851997:OCZ852003 OMV851997:OMV852003 OWR851997:OWR852003 PGN851997:PGN852003 PQJ851997:PQJ852003 QAF851997:QAF852003 QKB851997:QKB852003 QTX851997:QTX852003 RDT851997:RDT852003 RNP851997:RNP852003 RXL851997:RXL852003 SHH851997:SHH852003 SRD851997:SRD852003 TAZ851997:TAZ852003 TKV851997:TKV852003 TUR851997:TUR852003 UEN851997:UEN852003 UOJ851997:UOJ852003 UYF851997:UYF852003 VIB851997:VIB852003 VRX851997:VRX852003 WBT851997:WBT852003 WLP851997:WLP852003 WVL851997:WVL852003 D917533:D917539 IZ917533:IZ917539 SV917533:SV917539 ACR917533:ACR917539 AMN917533:AMN917539 AWJ917533:AWJ917539 BGF917533:BGF917539 BQB917533:BQB917539 BZX917533:BZX917539 CJT917533:CJT917539 CTP917533:CTP917539 DDL917533:DDL917539 DNH917533:DNH917539 DXD917533:DXD917539 EGZ917533:EGZ917539 EQV917533:EQV917539 FAR917533:FAR917539 FKN917533:FKN917539 FUJ917533:FUJ917539 GEF917533:GEF917539 GOB917533:GOB917539 GXX917533:GXX917539 HHT917533:HHT917539 HRP917533:HRP917539 IBL917533:IBL917539 ILH917533:ILH917539 IVD917533:IVD917539 JEZ917533:JEZ917539 JOV917533:JOV917539 JYR917533:JYR917539 KIN917533:KIN917539 KSJ917533:KSJ917539 LCF917533:LCF917539 LMB917533:LMB917539 LVX917533:LVX917539 MFT917533:MFT917539 MPP917533:MPP917539 MZL917533:MZL917539 NJH917533:NJH917539 NTD917533:NTD917539 OCZ917533:OCZ917539 OMV917533:OMV917539 OWR917533:OWR917539 PGN917533:PGN917539 PQJ917533:PQJ917539 QAF917533:QAF917539 QKB917533:QKB917539 QTX917533:QTX917539 RDT917533:RDT917539 RNP917533:RNP917539 RXL917533:RXL917539 SHH917533:SHH917539 SRD917533:SRD917539 TAZ917533:TAZ917539 TKV917533:TKV917539 TUR917533:TUR917539 UEN917533:UEN917539 UOJ917533:UOJ917539 UYF917533:UYF917539 VIB917533:VIB917539 VRX917533:VRX917539 WBT917533:WBT917539 WLP917533:WLP917539 WVL917533:WVL917539 D983069:D983075 IZ983069:IZ983075 SV983069:SV983075 ACR983069:ACR983075 AMN983069:AMN983075 AWJ983069:AWJ983075 BGF983069:BGF983075 BQB983069:BQB983075 BZX983069:BZX983075 CJT983069:CJT983075 CTP983069:CTP983075 DDL983069:DDL983075 DNH983069:DNH983075 DXD983069:DXD983075 EGZ983069:EGZ983075 EQV983069:EQV983075 FAR983069:FAR983075 FKN983069:FKN983075 FUJ983069:FUJ983075 GEF983069:GEF983075 GOB983069:GOB983075 GXX983069:GXX983075 HHT983069:HHT983075 HRP983069:HRP983075 IBL983069:IBL983075 ILH983069:ILH983075 IVD983069:IVD983075 JEZ983069:JEZ983075 JOV983069:JOV983075 JYR983069:JYR983075 KIN983069:KIN983075 KSJ983069:KSJ983075 LCF983069:LCF983075 LMB983069:LMB983075 LVX983069:LVX983075 MFT983069:MFT983075 MPP983069:MPP983075 MZL983069:MZL983075 NJH983069:NJH983075 NTD983069:NTD983075 OCZ983069:OCZ983075 OMV983069:OMV983075 OWR983069:OWR983075 PGN983069:PGN983075 PQJ983069:PQJ983075 QAF983069:QAF983075 QKB983069:QKB983075 QTX983069:QTX983075 RDT983069:RDT983075 RNP983069:RNP983075 RXL983069:RXL983075 SHH983069:SHH983075 SRD983069:SRD983075 TAZ983069:TAZ983075 TKV983069:TKV983075 TUR983069:TUR983075 UEN983069:UEN983075 UOJ983069:UOJ983075 UYF983069:UYF983075 VIB983069:VIB983075 VRX983069:VRX983075 WBT983069:WBT983075 WLP983069:WLP983075 WVL983069:WVL983075 S19 JO19 TK19 ADG19 ANC19 AWY19 BGU19 BQQ19 CAM19 CKI19 CUE19 DEA19 DNW19 DXS19 EHO19 ERK19 FBG19 FLC19 FUY19 GEU19 GOQ19 GYM19 HII19 HSE19 ICA19 ILW19 IVS19 JFO19 JPK19 JZG19 KJC19 KSY19 LCU19 LMQ19 LWM19 MGI19 MQE19 NAA19 NJW19 NTS19 ODO19 ONK19 OXG19 PHC19 PQY19 QAU19 QKQ19 QUM19 REI19 ROE19 RYA19 SHW19 SRS19 TBO19 TLK19 TVG19 UFC19 UOY19 UYU19 VIQ19 VSM19 WCI19 WME19 WWA19 S65555 JO65555 TK65555 ADG65555 ANC65555 AWY65555 BGU65555 BQQ65555 CAM65555 CKI65555 CUE65555 DEA65555 DNW65555 DXS65555 EHO65555 ERK65555 FBG65555 FLC65555 FUY65555 GEU65555 GOQ65555 GYM65555 HII65555 HSE65555 ICA65555 ILW65555 IVS65555 JFO65555 JPK65555 JZG65555 KJC65555 KSY65555 LCU65555 LMQ65555 LWM65555 MGI65555 MQE65555 NAA65555 NJW65555 NTS65555 ODO65555 ONK65555 OXG65555 PHC65555 PQY65555 QAU65555 QKQ65555 QUM65555 REI65555 ROE65555 RYA65555 SHW65555 SRS65555 TBO65555 TLK65555 TVG65555 UFC65555 UOY65555 UYU65555 VIQ65555 VSM65555 WCI65555 WME65555 WWA65555 S131091 JO131091 TK131091 ADG131091 ANC131091 AWY131091 BGU131091 BQQ131091 CAM131091 CKI131091 CUE131091 DEA131091 DNW131091 DXS131091 EHO131091 ERK131091 FBG131091 FLC131091 FUY131091 GEU131091 GOQ131091 GYM131091 HII131091 HSE131091 ICA131091 ILW131091 IVS131091 JFO131091 JPK131091 JZG131091 KJC131091 KSY131091 LCU131091 LMQ131091 LWM131091 MGI131091 MQE131091 NAA131091 NJW131091 NTS131091 ODO131091 ONK131091 OXG131091 PHC131091 PQY131091 QAU131091 QKQ131091 QUM131091 REI131091 ROE131091 RYA131091 SHW131091 SRS131091 TBO131091 TLK131091 TVG131091 UFC131091 UOY131091 UYU131091 VIQ131091 VSM131091 WCI131091 WME131091 WWA131091 S196627 JO196627 TK196627 ADG196627 ANC196627 AWY196627 BGU196627 BQQ196627 CAM196627 CKI196627 CUE196627 DEA196627 DNW196627 DXS196627 EHO196627 ERK196627 FBG196627 FLC196627 FUY196627 GEU196627 GOQ196627 GYM196627 HII196627 HSE196627 ICA196627 ILW196627 IVS196627 JFO196627 JPK196627 JZG196627 KJC196627 KSY196627 LCU196627 LMQ196627 LWM196627 MGI196627 MQE196627 NAA196627 NJW196627 NTS196627 ODO196627 ONK196627 OXG196627 PHC196627 PQY196627 QAU196627 QKQ196627 QUM196627 REI196627 ROE196627 RYA196627 SHW196627 SRS196627 TBO196627 TLK196627 TVG196627 UFC196627 UOY196627 UYU196627 VIQ196627 VSM196627 WCI196627 WME196627 WWA196627 S262163 JO262163 TK262163 ADG262163 ANC262163 AWY262163 BGU262163 BQQ262163 CAM262163 CKI262163 CUE262163 DEA262163 DNW262163 DXS262163 EHO262163 ERK262163 FBG262163 FLC262163 FUY262163 GEU262163 GOQ262163 GYM262163 HII262163 HSE262163 ICA262163 ILW262163 IVS262163 JFO262163 JPK262163 JZG262163 KJC262163 KSY262163 LCU262163 LMQ262163 LWM262163 MGI262163 MQE262163 NAA262163 NJW262163 NTS262163 ODO262163 ONK262163 OXG262163 PHC262163 PQY262163 QAU262163 QKQ262163 QUM262163 REI262163 ROE262163 RYA262163 SHW262163 SRS262163 TBO262163 TLK262163 TVG262163 UFC262163 UOY262163 UYU262163 VIQ262163 VSM262163 WCI262163 WME262163 WWA262163 S327699 JO327699 TK327699 ADG327699 ANC327699 AWY327699 BGU327699 BQQ327699 CAM327699 CKI327699 CUE327699 DEA327699 DNW327699 DXS327699 EHO327699 ERK327699 FBG327699 FLC327699 FUY327699 GEU327699 GOQ327699 GYM327699 HII327699 HSE327699 ICA327699 ILW327699 IVS327699 JFO327699 JPK327699 JZG327699 KJC327699 KSY327699 LCU327699 LMQ327699 LWM327699 MGI327699 MQE327699 NAA327699 NJW327699 NTS327699 ODO327699 ONK327699 OXG327699 PHC327699 PQY327699 QAU327699 QKQ327699 QUM327699 REI327699 ROE327699 RYA327699 SHW327699 SRS327699 TBO327699 TLK327699 TVG327699 UFC327699 UOY327699 UYU327699 VIQ327699 VSM327699 WCI327699 WME327699 WWA327699 S393235 JO393235 TK393235 ADG393235 ANC393235 AWY393235 BGU393235 BQQ393235 CAM393235 CKI393235 CUE393235 DEA393235 DNW393235 DXS393235 EHO393235 ERK393235 FBG393235 FLC393235 FUY393235 GEU393235 GOQ393235 GYM393235 HII393235 HSE393235 ICA393235 ILW393235 IVS393235 JFO393235 JPK393235 JZG393235 KJC393235 KSY393235 LCU393235 LMQ393235 LWM393235 MGI393235 MQE393235 NAA393235 NJW393235 NTS393235 ODO393235 ONK393235 OXG393235 PHC393235 PQY393235 QAU393235 QKQ393235 QUM393235 REI393235 ROE393235 RYA393235 SHW393235 SRS393235 TBO393235 TLK393235 TVG393235 UFC393235 UOY393235 UYU393235 VIQ393235 VSM393235 WCI393235 WME393235 WWA393235 S458771 JO458771 TK458771 ADG458771 ANC458771 AWY458771 BGU458771 BQQ458771 CAM458771 CKI458771 CUE458771 DEA458771 DNW458771 DXS458771 EHO458771 ERK458771 FBG458771 FLC458771 FUY458771 GEU458771 GOQ458771 GYM458771 HII458771 HSE458771 ICA458771 ILW458771 IVS458771 JFO458771 JPK458771 JZG458771 KJC458771 KSY458771 LCU458771 LMQ458771 LWM458771 MGI458771 MQE458771 NAA458771 NJW458771 NTS458771 ODO458771 ONK458771 OXG458771 PHC458771 PQY458771 QAU458771 QKQ458771 QUM458771 REI458771 ROE458771 RYA458771 SHW458771 SRS458771 TBO458771 TLK458771 TVG458771 UFC458771 UOY458771 UYU458771 VIQ458771 VSM458771 WCI458771 WME458771 WWA458771 S524307 JO524307 TK524307 ADG524307 ANC524307 AWY524307 BGU524307 BQQ524307 CAM524307 CKI524307 CUE524307 DEA524307 DNW524307 DXS524307 EHO524307 ERK524307 FBG524307 FLC524307 FUY524307 GEU524307 GOQ524307 GYM524307 HII524307 HSE524307 ICA524307 ILW524307 IVS524307 JFO524307 JPK524307 JZG524307 KJC524307 KSY524307 LCU524307 LMQ524307 LWM524307 MGI524307 MQE524307 NAA524307 NJW524307 NTS524307 ODO524307 ONK524307 OXG524307 PHC524307 PQY524307 QAU524307 QKQ524307 QUM524307 REI524307 ROE524307 RYA524307 SHW524307 SRS524307 TBO524307 TLK524307 TVG524307 UFC524307 UOY524307 UYU524307 VIQ524307 VSM524307 WCI524307 WME524307 WWA524307 S589843 JO589843 TK589843 ADG589843 ANC589843 AWY589843 BGU589843 BQQ589843 CAM589843 CKI589843 CUE589843 DEA589843 DNW589843 DXS589843 EHO589843 ERK589843 FBG589843 FLC589843 FUY589843 GEU589843 GOQ589843 GYM589843 HII589843 HSE589843 ICA589843 ILW589843 IVS589843 JFO589843 JPK589843 JZG589843 KJC589843 KSY589843 LCU589843 LMQ589843 LWM589843 MGI589843 MQE589843 NAA589843 NJW589843 NTS589843 ODO589843 ONK589843 OXG589843 PHC589843 PQY589843 QAU589843 QKQ589843 QUM589843 REI589843 ROE589843 RYA589843 SHW589843 SRS589843 TBO589843 TLK589843 TVG589843 UFC589843 UOY589843 UYU589843 VIQ589843 VSM589843 WCI589843 WME589843 WWA589843 S655379 JO655379 TK655379 ADG655379 ANC655379 AWY655379 BGU655379 BQQ655379 CAM655379 CKI655379 CUE655379 DEA655379 DNW655379 DXS655379 EHO655379 ERK655379 FBG655379 FLC655379 FUY655379 GEU655379 GOQ655379 GYM655379 HII655379 HSE655379 ICA655379 ILW655379 IVS655379 JFO655379 JPK655379 JZG655379 KJC655379 KSY655379 LCU655379 LMQ655379 LWM655379 MGI655379 MQE655379 NAA655379 NJW655379 NTS655379 ODO655379 ONK655379 OXG655379 PHC655379 PQY655379 QAU655379 QKQ655379 QUM655379 REI655379 ROE655379 RYA655379 SHW655379 SRS655379 TBO655379 TLK655379 TVG655379 UFC655379 UOY655379 UYU655379 VIQ655379 VSM655379 WCI655379 WME655379 WWA655379 S720915 JO720915 TK720915 ADG720915 ANC720915 AWY720915 BGU720915 BQQ720915 CAM720915 CKI720915 CUE720915 DEA720915 DNW720915 DXS720915 EHO720915 ERK720915 FBG720915 FLC720915 FUY720915 GEU720915 GOQ720915 GYM720915 HII720915 HSE720915 ICA720915 ILW720915 IVS720915 JFO720915 JPK720915 JZG720915 KJC720915 KSY720915 LCU720915 LMQ720915 LWM720915 MGI720915 MQE720915 NAA720915 NJW720915 NTS720915 ODO720915 ONK720915 OXG720915 PHC720915 PQY720915 QAU720915 QKQ720915 QUM720915 REI720915 ROE720915 RYA720915 SHW720915 SRS720915 TBO720915 TLK720915 TVG720915 UFC720915 UOY720915 UYU720915 VIQ720915 VSM720915 WCI720915 WME720915 WWA720915 S786451 JO786451 TK786451 ADG786451 ANC786451 AWY786451 BGU786451 BQQ786451 CAM786451 CKI786451 CUE786451 DEA786451 DNW786451 DXS786451 EHO786451 ERK786451 FBG786451 FLC786451 FUY786451 GEU786451 GOQ786451 GYM786451 HII786451 HSE786451 ICA786451 ILW786451 IVS786451 JFO786451 JPK786451 JZG786451 KJC786451 KSY786451 LCU786451 LMQ786451 LWM786451 MGI786451 MQE786451 NAA786451 NJW786451 NTS786451 ODO786451 ONK786451 OXG786451 PHC786451 PQY786451 QAU786451 QKQ786451 QUM786451 REI786451 ROE786451 RYA786451 SHW786451 SRS786451 TBO786451 TLK786451 TVG786451 UFC786451 UOY786451 UYU786451 VIQ786451 VSM786451 WCI786451 WME786451 WWA786451 S851987 JO851987 TK851987 ADG851987 ANC851987 AWY851987 BGU851987 BQQ851987 CAM851987 CKI851987 CUE851987 DEA851987 DNW851987 DXS851987 EHO851987 ERK851987 FBG851987 FLC851987 FUY851987 GEU851987 GOQ851987 GYM851987 HII851987 HSE851987 ICA851987 ILW851987 IVS851987 JFO851987 JPK851987 JZG851987 KJC851987 KSY851987 LCU851987 LMQ851987 LWM851987 MGI851987 MQE851987 NAA851987 NJW851987 NTS851987 ODO851987 ONK851987 OXG851987 PHC851987 PQY851987 QAU851987 QKQ851987 QUM851987 REI851987 ROE851987 RYA851987 SHW851987 SRS851987 TBO851987 TLK851987 TVG851987 UFC851987 UOY851987 UYU851987 VIQ851987 VSM851987 WCI851987 WME851987 WWA851987 S917523 JO917523 TK917523 ADG917523 ANC917523 AWY917523 BGU917523 BQQ917523 CAM917523 CKI917523 CUE917523 DEA917523 DNW917523 DXS917523 EHO917523 ERK917523 FBG917523 FLC917523 FUY917523 GEU917523 GOQ917523 GYM917523 HII917523 HSE917523 ICA917523 ILW917523 IVS917523 JFO917523 JPK917523 JZG917523 KJC917523 KSY917523 LCU917523 LMQ917523 LWM917523 MGI917523 MQE917523 NAA917523 NJW917523 NTS917523 ODO917523 ONK917523 OXG917523 PHC917523 PQY917523 QAU917523 QKQ917523 QUM917523 REI917523 ROE917523 RYA917523 SHW917523 SRS917523 TBO917523 TLK917523 TVG917523 UFC917523 UOY917523 UYU917523 VIQ917523 VSM917523 WCI917523 WME917523 WWA917523 S983059 JO983059 TK983059 ADG983059 ANC983059 AWY983059 BGU983059 BQQ983059 CAM983059 CKI983059 CUE983059 DEA983059 DNW983059 DXS983059 EHO983059 ERK983059 FBG983059 FLC983059 FUY983059 GEU983059 GOQ983059 GYM983059 HII983059 HSE983059 ICA983059 ILW983059 IVS983059 JFO983059 JPK983059 JZG983059 KJC983059 KSY983059 LCU983059 LMQ983059 LWM983059 MGI983059 MQE983059 NAA983059 NJW983059 NTS983059 ODO983059 ONK983059 OXG983059 PHC983059 PQY983059 QAU983059 QKQ983059 QUM983059 REI983059 ROE983059 RYA983059 SHW983059 SRS983059 TBO983059 TLK983059 TVG983059 UFC983059 UOY983059 UYU983059 VIQ983059 VSM983059 WCI983059 WME983059 WWA983059 S29:S35 JO29:JO35 TK29:TK35 ADG29:ADG35 ANC29:ANC35 AWY29:AWY35 BGU29:BGU35 BQQ29:BQQ35 CAM29:CAM35 CKI29:CKI35 CUE29:CUE35 DEA29:DEA35 DNW29:DNW35 DXS29:DXS35 EHO29:EHO35 ERK29:ERK35 FBG29:FBG35 FLC29:FLC35 FUY29:FUY35 GEU29:GEU35 GOQ29:GOQ35 GYM29:GYM35 HII29:HII35 HSE29:HSE35 ICA29:ICA35 ILW29:ILW35 IVS29:IVS35 JFO29:JFO35 JPK29:JPK35 JZG29:JZG35 KJC29:KJC35 KSY29:KSY35 LCU29:LCU35 LMQ29:LMQ35 LWM29:LWM35 MGI29:MGI35 MQE29:MQE35 NAA29:NAA35 NJW29:NJW35 NTS29:NTS35 ODO29:ODO35 ONK29:ONK35 OXG29:OXG35 PHC29:PHC35 PQY29:PQY35 QAU29:QAU35 QKQ29:QKQ35 QUM29:QUM35 REI29:REI35 ROE29:ROE35 RYA29:RYA35 SHW29:SHW35 SRS29:SRS35 TBO29:TBO35 TLK29:TLK35 TVG29:TVG35 UFC29:UFC35 UOY29:UOY35 UYU29:UYU35 VIQ29:VIQ35 VSM29:VSM35 WCI29:WCI35 WME29:WME35 WWA29:WWA35 S65565:S65571 JO65565:JO65571 TK65565:TK65571 ADG65565:ADG65571 ANC65565:ANC65571 AWY65565:AWY65571 BGU65565:BGU65571 BQQ65565:BQQ65571 CAM65565:CAM65571 CKI65565:CKI65571 CUE65565:CUE65571 DEA65565:DEA65571 DNW65565:DNW65571 DXS65565:DXS65571 EHO65565:EHO65571 ERK65565:ERK65571 FBG65565:FBG65571 FLC65565:FLC65571 FUY65565:FUY65571 GEU65565:GEU65571 GOQ65565:GOQ65571 GYM65565:GYM65571 HII65565:HII65571 HSE65565:HSE65571 ICA65565:ICA65571 ILW65565:ILW65571 IVS65565:IVS65571 JFO65565:JFO65571 JPK65565:JPK65571 JZG65565:JZG65571 KJC65565:KJC65571 KSY65565:KSY65571 LCU65565:LCU65571 LMQ65565:LMQ65571 LWM65565:LWM65571 MGI65565:MGI65571 MQE65565:MQE65571 NAA65565:NAA65571 NJW65565:NJW65571 NTS65565:NTS65571 ODO65565:ODO65571 ONK65565:ONK65571 OXG65565:OXG65571 PHC65565:PHC65571 PQY65565:PQY65571 QAU65565:QAU65571 QKQ65565:QKQ65571 QUM65565:QUM65571 REI65565:REI65571 ROE65565:ROE65571 RYA65565:RYA65571 SHW65565:SHW65571 SRS65565:SRS65571 TBO65565:TBO65571 TLK65565:TLK65571 TVG65565:TVG65571 UFC65565:UFC65571 UOY65565:UOY65571 UYU65565:UYU65571 VIQ65565:VIQ65571 VSM65565:VSM65571 WCI65565:WCI65571 WME65565:WME65571 WWA65565:WWA65571 S131101:S131107 JO131101:JO131107 TK131101:TK131107 ADG131101:ADG131107 ANC131101:ANC131107 AWY131101:AWY131107 BGU131101:BGU131107 BQQ131101:BQQ131107 CAM131101:CAM131107 CKI131101:CKI131107 CUE131101:CUE131107 DEA131101:DEA131107 DNW131101:DNW131107 DXS131101:DXS131107 EHO131101:EHO131107 ERK131101:ERK131107 FBG131101:FBG131107 FLC131101:FLC131107 FUY131101:FUY131107 GEU131101:GEU131107 GOQ131101:GOQ131107 GYM131101:GYM131107 HII131101:HII131107 HSE131101:HSE131107 ICA131101:ICA131107 ILW131101:ILW131107 IVS131101:IVS131107 JFO131101:JFO131107 JPK131101:JPK131107 JZG131101:JZG131107 KJC131101:KJC131107 KSY131101:KSY131107 LCU131101:LCU131107 LMQ131101:LMQ131107 LWM131101:LWM131107 MGI131101:MGI131107 MQE131101:MQE131107 NAA131101:NAA131107 NJW131101:NJW131107 NTS131101:NTS131107 ODO131101:ODO131107 ONK131101:ONK131107 OXG131101:OXG131107 PHC131101:PHC131107 PQY131101:PQY131107 QAU131101:QAU131107 QKQ131101:QKQ131107 QUM131101:QUM131107 REI131101:REI131107 ROE131101:ROE131107 RYA131101:RYA131107 SHW131101:SHW131107 SRS131101:SRS131107 TBO131101:TBO131107 TLK131101:TLK131107 TVG131101:TVG131107 UFC131101:UFC131107 UOY131101:UOY131107 UYU131101:UYU131107 VIQ131101:VIQ131107 VSM131101:VSM131107 WCI131101:WCI131107 WME131101:WME131107 WWA131101:WWA131107 S196637:S196643 JO196637:JO196643 TK196637:TK196643 ADG196637:ADG196643 ANC196637:ANC196643 AWY196637:AWY196643 BGU196637:BGU196643 BQQ196637:BQQ196643 CAM196637:CAM196643 CKI196637:CKI196643 CUE196637:CUE196643 DEA196637:DEA196643 DNW196637:DNW196643 DXS196637:DXS196643 EHO196637:EHO196643 ERK196637:ERK196643 FBG196637:FBG196643 FLC196637:FLC196643 FUY196637:FUY196643 GEU196637:GEU196643 GOQ196637:GOQ196643 GYM196637:GYM196643 HII196637:HII196643 HSE196637:HSE196643 ICA196637:ICA196643 ILW196637:ILW196643 IVS196637:IVS196643 JFO196637:JFO196643 JPK196637:JPK196643 JZG196637:JZG196643 KJC196637:KJC196643 KSY196637:KSY196643 LCU196637:LCU196643 LMQ196637:LMQ196643 LWM196637:LWM196643 MGI196637:MGI196643 MQE196637:MQE196643 NAA196637:NAA196643 NJW196637:NJW196643 NTS196637:NTS196643 ODO196637:ODO196643 ONK196637:ONK196643 OXG196637:OXG196643 PHC196637:PHC196643 PQY196637:PQY196643 QAU196637:QAU196643 QKQ196637:QKQ196643 QUM196637:QUM196643 REI196637:REI196643 ROE196637:ROE196643 RYA196637:RYA196643 SHW196637:SHW196643 SRS196637:SRS196643 TBO196637:TBO196643 TLK196637:TLK196643 TVG196637:TVG196643 UFC196637:UFC196643 UOY196637:UOY196643 UYU196637:UYU196643 VIQ196637:VIQ196643 VSM196637:VSM196643 WCI196637:WCI196643 WME196637:WME196643 WWA196637:WWA196643 S262173:S262179 JO262173:JO262179 TK262173:TK262179 ADG262173:ADG262179 ANC262173:ANC262179 AWY262173:AWY262179 BGU262173:BGU262179 BQQ262173:BQQ262179 CAM262173:CAM262179 CKI262173:CKI262179 CUE262173:CUE262179 DEA262173:DEA262179 DNW262173:DNW262179 DXS262173:DXS262179 EHO262173:EHO262179 ERK262173:ERK262179 FBG262173:FBG262179 FLC262173:FLC262179 FUY262173:FUY262179 GEU262173:GEU262179 GOQ262173:GOQ262179 GYM262173:GYM262179 HII262173:HII262179 HSE262173:HSE262179 ICA262173:ICA262179 ILW262173:ILW262179 IVS262173:IVS262179 JFO262173:JFO262179 JPK262173:JPK262179 JZG262173:JZG262179 KJC262173:KJC262179 KSY262173:KSY262179 LCU262173:LCU262179 LMQ262173:LMQ262179 LWM262173:LWM262179 MGI262173:MGI262179 MQE262173:MQE262179 NAA262173:NAA262179 NJW262173:NJW262179 NTS262173:NTS262179 ODO262173:ODO262179 ONK262173:ONK262179 OXG262173:OXG262179 PHC262173:PHC262179 PQY262173:PQY262179 QAU262173:QAU262179 QKQ262173:QKQ262179 QUM262173:QUM262179 REI262173:REI262179 ROE262173:ROE262179 RYA262173:RYA262179 SHW262173:SHW262179 SRS262173:SRS262179 TBO262173:TBO262179 TLK262173:TLK262179 TVG262173:TVG262179 UFC262173:UFC262179 UOY262173:UOY262179 UYU262173:UYU262179 VIQ262173:VIQ262179 VSM262173:VSM262179 WCI262173:WCI262179 WME262173:WME262179 WWA262173:WWA262179 S327709:S327715 JO327709:JO327715 TK327709:TK327715 ADG327709:ADG327715 ANC327709:ANC327715 AWY327709:AWY327715 BGU327709:BGU327715 BQQ327709:BQQ327715 CAM327709:CAM327715 CKI327709:CKI327715 CUE327709:CUE327715 DEA327709:DEA327715 DNW327709:DNW327715 DXS327709:DXS327715 EHO327709:EHO327715 ERK327709:ERK327715 FBG327709:FBG327715 FLC327709:FLC327715 FUY327709:FUY327715 GEU327709:GEU327715 GOQ327709:GOQ327715 GYM327709:GYM327715 HII327709:HII327715 HSE327709:HSE327715 ICA327709:ICA327715 ILW327709:ILW327715 IVS327709:IVS327715 JFO327709:JFO327715 JPK327709:JPK327715 JZG327709:JZG327715 KJC327709:KJC327715 KSY327709:KSY327715 LCU327709:LCU327715 LMQ327709:LMQ327715 LWM327709:LWM327715 MGI327709:MGI327715 MQE327709:MQE327715 NAA327709:NAA327715 NJW327709:NJW327715 NTS327709:NTS327715 ODO327709:ODO327715 ONK327709:ONK327715 OXG327709:OXG327715 PHC327709:PHC327715 PQY327709:PQY327715 QAU327709:QAU327715 QKQ327709:QKQ327715 QUM327709:QUM327715 REI327709:REI327715 ROE327709:ROE327715 RYA327709:RYA327715 SHW327709:SHW327715 SRS327709:SRS327715 TBO327709:TBO327715 TLK327709:TLK327715 TVG327709:TVG327715 UFC327709:UFC327715 UOY327709:UOY327715 UYU327709:UYU327715 VIQ327709:VIQ327715 VSM327709:VSM327715 WCI327709:WCI327715 WME327709:WME327715 WWA327709:WWA327715 S393245:S393251 JO393245:JO393251 TK393245:TK393251 ADG393245:ADG393251 ANC393245:ANC393251 AWY393245:AWY393251 BGU393245:BGU393251 BQQ393245:BQQ393251 CAM393245:CAM393251 CKI393245:CKI393251 CUE393245:CUE393251 DEA393245:DEA393251 DNW393245:DNW393251 DXS393245:DXS393251 EHO393245:EHO393251 ERK393245:ERK393251 FBG393245:FBG393251 FLC393245:FLC393251 FUY393245:FUY393251 GEU393245:GEU393251 GOQ393245:GOQ393251 GYM393245:GYM393251 HII393245:HII393251 HSE393245:HSE393251 ICA393245:ICA393251 ILW393245:ILW393251 IVS393245:IVS393251 JFO393245:JFO393251 JPK393245:JPK393251 JZG393245:JZG393251 KJC393245:KJC393251 KSY393245:KSY393251 LCU393245:LCU393251 LMQ393245:LMQ393251 LWM393245:LWM393251 MGI393245:MGI393251 MQE393245:MQE393251 NAA393245:NAA393251 NJW393245:NJW393251 NTS393245:NTS393251 ODO393245:ODO393251 ONK393245:ONK393251 OXG393245:OXG393251 PHC393245:PHC393251 PQY393245:PQY393251 QAU393245:QAU393251 QKQ393245:QKQ393251 QUM393245:QUM393251 REI393245:REI393251 ROE393245:ROE393251 RYA393245:RYA393251 SHW393245:SHW393251 SRS393245:SRS393251 TBO393245:TBO393251 TLK393245:TLK393251 TVG393245:TVG393251 UFC393245:UFC393251 UOY393245:UOY393251 UYU393245:UYU393251 VIQ393245:VIQ393251 VSM393245:VSM393251 WCI393245:WCI393251 WME393245:WME393251 WWA393245:WWA393251 S458781:S458787 JO458781:JO458787 TK458781:TK458787 ADG458781:ADG458787 ANC458781:ANC458787 AWY458781:AWY458787 BGU458781:BGU458787 BQQ458781:BQQ458787 CAM458781:CAM458787 CKI458781:CKI458787 CUE458781:CUE458787 DEA458781:DEA458787 DNW458781:DNW458787 DXS458781:DXS458787 EHO458781:EHO458787 ERK458781:ERK458787 FBG458781:FBG458787 FLC458781:FLC458787 FUY458781:FUY458787 GEU458781:GEU458787 GOQ458781:GOQ458787 GYM458781:GYM458787 HII458781:HII458787 HSE458781:HSE458787 ICA458781:ICA458787 ILW458781:ILW458787 IVS458781:IVS458787 JFO458781:JFO458787 JPK458781:JPK458787 JZG458781:JZG458787 KJC458781:KJC458787 KSY458781:KSY458787 LCU458781:LCU458787 LMQ458781:LMQ458787 LWM458781:LWM458787 MGI458781:MGI458787 MQE458781:MQE458787 NAA458781:NAA458787 NJW458781:NJW458787 NTS458781:NTS458787 ODO458781:ODO458787 ONK458781:ONK458787 OXG458781:OXG458787 PHC458781:PHC458787 PQY458781:PQY458787 QAU458781:QAU458787 QKQ458781:QKQ458787 QUM458781:QUM458787 REI458781:REI458787 ROE458781:ROE458787 RYA458781:RYA458787 SHW458781:SHW458787 SRS458781:SRS458787 TBO458781:TBO458787 TLK458781:TLK458787 TVG458781:TVG458787 UFC458781:UFC458787 UOY458781:UOY458787 UYU458781:UYU458787 VIQ458781:VIQ458787 VSM458781:VSM458787 WCI458781:WCI458787 WME458781:WME458787 WWA458781:WWA458787 S524317:S524323 JO524317:JO524323 TK524317:TK524323 ADG524317:ADG524323 ANC524317:ANC524323 AWY524317:AWY524323 BGU524317:BGU524323 BQQ524317:BQQ524323 CAM524317:CAM524323 CKI524317:CKI524323 CUE524317:CUE524323 DEA524317:DEA524323 DNW524317:DNW524323 DXS524317:DXS524323 EHO524317:EHO524323 ERK524317:ERK524323 FBG524317:FBG524323 FLC524317:FLC524323 FUY524317:FUY524323 GEU524317:GEU524323 GOQ524317:GOQ524323 GYM524317:GYM524323 HII524317:HII524323 HSE524317:HSE524323 ICA524317:ICA524323 ILW524317:ILW524323 IVS524317:IVS524323 JFO524317:JFO524323 JPK524317:JPK524323 JZG524317:JZG524323 KJC524317:KJC524323 KSY524317:KSY524323 LCU524317:LCU524323 LMQ524317:LMQ524323 LWM524317:LWM524323 MGI524317:MGI524323 MQE524317:MQE524323 NAA524317:NAA524323 NJW524317:NJW524323 NTS524317:NTS524323 ODO524317:ODO524323 ONK524317:ONK524323 OXG524317:OXG524323 PHC524317:PHC524323 PQY524317:PQY524323 QAU524317:QAU524323 QKQ524317:QKQ524323 QUM524317:QUM524323 REI524317:REI524323 ROE524317:ROE524323 RYA524317:RYA524323 SHW524317:SHW524323 SRS524317:SRS524323 TBO524317:TBO524323 TLK524317:TLK524323 TVG524317:TVG524323 UFC524317:UFC524323 UOY524317:UOY524323 UYU524317:UYU524323 VIQ524317:VIQ524323 VSM524317:VSM524323 WCI524317:WCI524323 WME524317:WME524323 WWA524317:WWA524323 S589853:S589859 JO589853:JO589859 TK589853:TK589859 ADG589853:ADG589859 ANC589853:ANC589859 AWY589853:AWY589859 BGU589853:BGU589859 BQQ589853:BQQ589859 CAM589853:CAM589859 CKI589853:CKI589859 CUE589853:CUE589859 DEA589853:DEA589859 DNW589853:DNW589859 DXS589853:DXS589859 EHO589853:EHO589859 ERK589853:ERK589859 FBG589853:FBG589859 FLC589853:FLC589859 FUY589853:FUY589859 GEU589853:GEU589859 GOQ589853:GOQ589859 GYM589853:GYM589859 HII589853:HII589859 HSE589853:HSE589859 ICA589853:ICA589859 ILW589853:ILW589859 IVS589853:IVS589859 JFO589853:JFO589859 JPK589853:JPK589859 JZG589853:JZG589859 KJC589853:KJC589859 KSY589853:KSY589859 LCU589853:LCU589859 LMQ589853:LMQ589859 LWM589853:LWM589859 MGI589853:MGI589859 MQE589853:MQE589859 NAA589853:NAA589859 NJW589853:NJW589859 NTS589853:NTS589859 ODO589853:ODO589859 ONK589853:ONK589859 OXG589853:OXG589859 PHC589853:PHC589859 PQY589853:PQY589859 QAU589853:QAU589859 QKQ589853:QKQ589859 QUM589853:QUM589859 REI589853:REI589859 ROE589853:ROE589859 RYA589853:RYA589859 SHW589853:SHW589859 SRS589853:SRS589859 TBO589853:TBO589859 TLK589853:TLK589859 TVG589853:TVG589859 UFC589853:UFC589859 UOY589853:UOY589859 UYU589853:UYU589859 VIQ589853:VIQ589859 VSM589853:VSM589859 WCI589853:WCI589859 WME589853:WME589859 WWA589853:WWA589859 S655389:S655395 JO655389:JO655395 TK655389:TK655395 ADG655389:ADG655395 ANC655389:ANC655395 AWY655389:AWY655395 BGU655389:BGU655395 BQQ655389:BQQ655395 CAM655389:CAM655395 CKI655389:CKI655395 CUE655389:CUE655395 DEA655389:DEA655395 DNW655389:DNW655395 DXS655389:DXS655395 EHO655389:EHO655395 ERK655389:ERK655395 FBG655389:FBG655395 FLC655389:FLC655395 FUY655389:FUY655395 GEU655389:GEU655395 GOQ655389:GOQ655395 GYM655389:GYM655395 HII655389:HII655395 HSE655389:HSE655395 ICA655389:ICA655395 ILW655389:ILW655395 IVS655389:IVS655395 JFO655389:JFO655395 JPK655389:JPK655395 JZG655389:JZG655395 KJC655389:KJC655395 KSY655389:KSY655395 LCU655389:LCU655395 LMQ655389:LMQ655395 LWM655389:LWM655395 MGI655389:MGI655395 MQE655389:MQE655395 NAA655389:NAA655395 NJW655389:NJW655395 NTS655389:NTS655395 ODO655389:ODO655395 ONK655389:ONK655395 OXG655389:OXG655395 PHC655389:PHC655395 PQY655389:PQY655395 QAU655389:QAU655395 QKQ655389:QKQ655395 QUM655389:QUM655395 REI655389:REI655395 ROE655389:ROE655395 RYA655389:RYA655395 SHW655389:SHW655395 SRS655389:SRS655395 TBO655389:TBO655395 TLK655389:TLK655395 TVG655389:TVG655395 UFC655389:UFC655395 UOY655389:UOY655395 UYU655389:UYU655395 VIQ655389:VIQ655395 VSM655389:VSM655395 WCI655389:WCI655395 WME655389:WME655395 WWA655389:WWA655395 S720925:S720931 JO720925:JO720931 TK720925:TK720931 ADG720925:ADG720931 ANC720925:ANC720931 AWY720925:AWY720931 BGU720925:BGU720931 BQQ720925:BQQ720931 CAM720925:CAM720931 CKI720925:CKI720931 CUE720925:CUE720931 DEA720925:DEA720931 DNW720925:DNW720931 DXS720925:DXS720931 EHO720925:EHO720931 ERK720925:ERK720931 FBG720925:FBG720931 FLC720925:FLC720931 FUY720925:FUY720931 GEU720925:GEU720931 GOQ720925:GOQ720931 GYM720925:GYM720931 HII720925:HII720931 HSE720925:HSE720931 ICA720925:ICA720931 ILW720925:ILW720931 IVS720925:IVS720931 JFO720925:JFO720931 JPK720925:JPK720931 JZG720925:JZG720931 KJC720925:KJC720931 KSY720925:KSY720931 LCU720925:LCU720931 LMQ720925:LMQ720931 LWM720925:LWM720931 MGI720925:MGI720931 MQE720925:MQE720931 NAA720925:NAA720931 NJW720925:NJW720931 NTS720925:NTS720931 ODO720925:ODO720931 ONK720925:ONK720931 OXG720925:OXG720931 PHC720925:PHC720931 PQY720925:PQY720931 QAU720925:QAU720931 QKQ720925:QKQ720931 QUM720925:QUM720931 REI720925:REI720931 ROE720925:ROE720931 RYA720925:RYA720931 SHW720925:SHW720931 SRS720925:SRS720931 TBO720925:TBO720931 TLK720925:TLK720931 TVG720925:TVG720931 UFC720925:UFC720931 UOY720925:UOY720931 UYU720925:UYU720931 VIQ720925:VIQ720931 VSM720925:VSM720931 WCI720925:WCI720931 WME720925:WME720931 WWA720925:WWA720931 S786461:S786467 JO786461:JO786467 TK786461:TK786467 ADG786461:ADG786467 ANC786461:ANC786467 AWY786461:AWY786467 BGU786461:BGU786467 BQQ786461:BQQ786467 CAM786461:CAM786467 CKI786461:CKI786467 CUE786461:CUE786467 DEA786461:DEA786467 DNW786461:DNW786467 DXS786461:DXS786467 EHO786461:EHO786467 ERK786461:ERK786467 FBG786461:FBG786467 FLC786461:FLC786467 FUY786461:FUY786467 GEU786461:GEU786467 GOQ786461:GOQ786467 GYM786461:GYM786467 HII786461:HII786467 HSE786461:HSE786467 ICA786461:ICA786467 ILW786461:ILW786467 IVS786461:IVS786467 JFO786461:JFO786467 JPK786461:JPK786467 JZG786461:JZG786467 KJC786461:KJC786467 KSY786461:KSY786467 LCU786461:LCU786467 LMQ786461:LMQ786467 LWM786461:LWM786467 MGI786461:MGI786467 MQE786461:MQE786467 NAA786461:NAA786467 NJW786461:NJW786467 NTS786461:NTS786467 ODO786461:ODO786467 ONK786461:ONK786467 OXG786461:OXG786467 PHC786461:PHC786467 PQY786461:PQY786467 QAU786461:QAU786467 QKQ786461:QKQ786467 QUM786461:QUM786467 REI786461:REI786467 ROE786461:ROE786467 RYA786461:RYA786467 SHW786461:SHW786467 SRS786461:SRS786467 TBO786461:TBO786467 TLK786461:TLK786467 TVG786461:TVG786467 UFC786461:UFC786467 UOY786461:UOY786467 UYU786461:UYU786467 VIQ786461:VIQ786467 VSM786461:VSM786467 WCI786461:WCI786467 WME786461:WME786467 WWA786461:WWA786467 S851997:S852003 JO851997:JO852003 TK851997:TK852003 ADG851997:ADG852003 ANC851997:ANC852003 AWY851997:AWY852003 BGU851997:BGU852003 BQQ851997:BQQ852003 CAM851997:CAM852003 CKI851997:CKI852003 CUE851997:CUE852003 DEA851997:DEA852003 DNW851997:DNW852003 DXS851997:DXS852003 EHO851997:EHO852003 ERK851997:ERK852003 FBG851997:FBG852003 FLC851997:FLC852003 FUY851997:FUY852003 GEU851997:GEU852003 GOQ851997:GOQ852003 GYM851997:GYM852003 HII851997:HII852003 HSE851997:HSE852003 ICA851997:ICA852003 ILW851997:ILW852003 IVS851997:IVS852003 JFO851997:JFO852003 JPK851997:JPK852003 JZG851997:JZG852003 KJC851997:KJC852003 KSY851997:KSY852003 LCU851997:LCU852003 LMQ851997:LMQ852003 LWM851997:LWM852003 MGI851997:MGI852003 MQE851997:MQE852003 NAA851997:NAA852003 NJW851997:NJW852003 NTS851997:NTS852003 ODO851997:ODO852003 ONK851997:ONK852003 OXG851997:OXG852003 PHC851997:PHC852003 PQY851997:PQY852003 QAU851997:QAU852003 QKQ851997:QKQ852003 QUM851997:QUM852003 REI851997:REI852003 ROE851997:ROE852003 RYA851997:RYA852003 SHW851997:SHW852003 SRS851997:SRS852003 TBO851997:TBO852003 TLK851997:TLK852003 TVG851997:TVG852003 UFC851997:UFC852003 UOY851997:UOY852003 UYU851997:UYU852003 VIQ851997:VIQ852003 VSM851997:VSM852003 WCI851997:WCI852003 WME851997:WME852003 WWA851997:WWA852003 S917533:S917539 JO917533:JO917539 TK917533:TK917539 ADG917533:ADG917539 ANC917533:ANC917539 AWY917533:AWY917539 BGU917533:BGU917539 BQQ917533:BQQ917539 CAM917533:CAM917539 CKI917533:CKI917539 CUE917533:CUE917539 DEA917533:DEA917539 DNW917533:DNW917539 DXS917533:DXS917539 EHO917533:EHO917539 ERK917533:ERK917539 FBG917533:FBG917539 FLC917533:FLC917539 FUY917533:FUY917539 GEU917533:GEU917539 GOQ917533:GOQ917539 GYM917533:GYM917539 HII917533:HII917539 HSE917533:HSE917539 ICA917533:ICA917539 ILW917533:ILW917539 IVS917533:IVS917539 JFO917533:JFO917539 JPK917533:JPK917539 JZG917533:JZG917539 KJC917533:KJC917539 KSY917533:KSY917539 LCU917533:LCU917539 LMQ917533:LMQ917539 LWM917533:LWM917539 MGI917533:MGI917539 MQE917533:MQE917539 NAA917533:NAA917539 NJW917533:NJW917539 NTS917533:NTS917539 ODO917533:ODO917539 ONK917533:ONK917539 OXG917533:OXG917539 PHC917533:PHC917539 PQY917533:PQY917539 QAU917533:QAU917539 QKQ917533:QKQ917539 QUM917533:QUM917539 REI917533:REI917539 ROE917533:ROE917539 RYA917533:RYA917539 SHW917533:SHW917539 SRS917533:SRS917539 TBO917533:TBO917539 TLK917533:TLK917539 TVG917533:TVG917539 UFC917533:UFC917539 UOY917533:UOY917539 UYU917533:UYU917539 VIQ917533:VIQ917539 VSM917533:VSM917539 WCI917533:WCI917539 WME917533:WME917539 WWA917533:WWA917539 S983069:S983075 JO983069:JO983075 TK983069:TK983075 ADG983069:ADG983075 ANC983069:ANC983075 AWY983069:AWY983075 BGU983069:BGU983075 BQQ983069:BQQ983075 CAM983069:CAM983075 CKI983069:CKI983075 CUE983069:CUE983075 DEA983069:DEA983075 DNW983069:DNW983075 DXS983069:DXS983075 EHO983069:EHO983075 ERK983069:ERK983075 FBG983069:FBG983075 FLC983069:FLC983075 FUY983069:FUY983075 GEU983069:GEU983075 GOQ983069:GOQ983075 GYM983069:GYM983075 HII983069:HII983075 HSE983069:HSE983075 ICA983069:ICA983075 ILW983069:ILW983075 IVS983069:IVS983075 JFO983069:JFO983075 JPK983069:JPK983075 JZG983069:JZG983075 KJC983069:KJC983075 KSY983069:KSY983075 LCU983069:LCU983075 LMQ983069:LMQ983075 LWM983069:LWM983075 MGI983069:MGI983075 MQE983069:MQE983075 NAA983069:NAA983075 NJW983069:NJW983075 NTS983069:NTS983075 ODO983069:ODO983075 ONK983069:ONK983075 OXG983069:OXG983075 PHC983069:PHC983075 PQY983069:PQY983075 QAU983069:QAU983075 QKQ983069:QKQ983075 QUM983069:QUM983075 REI983069:REI983075 ROE983069:ROE983075 RYA983069:RYA983075 SHW983069:SHW983075 SRS983069:SRS983075 TBO983069:TBO983075 TLK983069:TLK983075 TVG983069:TVG983075 UFC983069:UFC983075 UOY983069:UOY983075 UYU983069:UYU983075 VIQ983069:VIQ983075 VSM983069:VSM983075 WCI983069:WCI983075 WME983069:WME983075 WWA983069:WWA983075 S21:S27 JO21:JO27 TK21:TK27 ADG21:ADG27 ANC21:ANC27 AWY21:AWY27 BGU21:BGU27 BQQ21:BQQ27 CAM21:CAM27 CKI21:CKI27 CUE21:CUE27 DEA21:DEA27 DNW21:DNW27 DXS21:DXS27 EHO21:EHO27 ERK21:ERK27 FBG21:FBG27 FLC21:FLC27 FUY21:FUY27 GEU21:GEU27 GOQ21:GOQ27 GYM21:GYM27 HII21:HII27 HSE21:HSE27 ICA21:ICA27 ILW21:ILW27 IVS21:IVS27 JFO21:JFO27 JPK21:JPK27 JZG21:JZG27 KJC21:KJC27 KSY21:KSY27 LCU21:LCU27 LMQ21:LMQ27 LWM21:LWM27 MGI21:MGI27 MQE21:MQE27 NAA21:NAA27 NJW21:NJW27 NTS21:NTS27 ODO21:ODO27 ONK21:ONK27 OXG21:OXG27 PHC21:PHC27 PQY21:PQY27 QAU21:QAU27 QKQ21:QKQ27 QUM21:QUM27 REI21:REI27 ROE21:ROE27 RYA21:RYA27 SHW21:SHW27 SRS21:SRS27 TBO21:TBO27 TLK21:TLK27 TVG21:TVG27 UFC21:UFC27 UOY21:UOY27 UYU21:UYU27 VIQ21:VIQ27 VSM21:VSM27 WCI21:WCI27 WME21:WME27 WWA21:WWA27 S65557:S65563 JO65557:JO65563 TK65557:TK65563 ADG65557:ADG65563 ANC65557:ANC65563 AWY65557:AWY65563 BGU65557:BGU65563 BQQ65557:BQQ65563 CAM65557:CAM65563 CKI65557:CKI65563 CUE65557:CUE65563 DEA65557:DEA65563 DNW65557:DNW65563 DXS65557:DXS65563 EHO65557:EHO65563 ERK65557:ERK65563 FBG65557:FBG65563 FLC65557:FLC65563 FUY65557:FUY65563 GEU65557:GEU65563 GOQ65557:GOQ65563 GYM65557:GYM65563 HII65557:HII65563 HSE65557:HSE65563 ICA65557:ICA65563 ILW65557:ILW65563 IVS65557:IVS65563 JFO65557:JFO65563 JPK65557:JPK65563 JZG65557:JZG65563 KJC65557:KJC65563 KSY65557:KSY65563 LCU65557:LCU65563 LMQ65557:LMQ65563 LWM65557:LWM65563 MGI65557:MGI65563 MQE65557:MQE65563 NAA65557:NAA65563 NJW65557:NJW65563 NTS65557:NTS65563 ODO65557:ODO65563 ONK65557:ONK65563 OXG65557:OXG65563 PHC65557:PHC65563 PQY65557:PQY65563 QAU65557:QAU65563 QKQ65557:QKQ65563 QUM65557:QUM65563 REI65557:REI65563 ROE65557:ROE65563 RYA65557:RYA65563 SHW65557:SHW65563 SRS65557:SRS65563 TBO65557:TBO65563 TLK65557:TLK65563 TVG65557:TVG65563 UFC65557:UFC65563 UOY65557:UOY65563 UYU65557:UYU65563 VIQ65557:VIQ65563 VSM65557:VSM65563 WCI65557:WCI65563 WME65557:WME65563 WWA65557:WWA65563 S131093:S131099 JO131093:JO131099 TK131093:TK131099 ADG131093:ADG131099 ANC131093:ANC131099 AWY131093:AWY131099 BGU131093:BGU131099 BQQ131093:BQQ131099 CAM131093:CAM131099 CKI131093:CKI131099 CUE131093:CUE131099 DEA131093:DEA131099 DNW131093:DNW131099 DXS131093:DXS131099 EHO131093:EHO131099 ERK131093:ERK131099 FBG131093:FBG131099 FLC131093:FLC131099 FUY131093:FUY131099 GEU131093:GEU131099 GOQ131093:GOQ131099 GYM131093:GYM131099 HII131093:HII131099 HSE131093:HSE131099 ICA131093:ICA131099 ILW131093:ILW131099 IVS131093:IVS131099 JFO131093:JFO131099 JPK131093:JPK131099 JZG131093:JZG131099 KJC131093:KJC131099 KSY131093:KSY131099 LCU131093:LCU131099 LMQ131093:LMQ131099 LWM131093:LWM131099 MGI131093:MGI131099 MQE131093:MQE131099 NAA131093:NAA131099 NJW131093:NJW131099 NTS131093:NTS131099 ODO131093:ODO131099 ONK131093:ONK131099 OXG131093:OXG131099 PHC131093:PHC131099 PQY131093:PQY131099 QAU131093:QAU131099 QKQ131093:QKQ131099 QUM131093:QUM131099 REI131093:REI131099 ROE131093:ROE131099 RYA131093:RYA131099 SHW131093:SHW131099 SRS131093:SRS131099 TBO131093:TBO131099 TLK131093:TLK131099 TVG131093:TVG131099 UFC131093:UFC131099 UOY131093:UOY131099 UYU131093:UYU131099 VIQ131093:VIQ131099 VSM131093:VSM131099 WCI131093:WCI131099 WME131093:WME131099 WWA131093:WWA131099 S196629:S196635 JO196629:JO196635 TK196629:TK196635 ADG196629:ADG196635 ANC196629:ANC196635 AWY196629:AWY196635 BGU196629:BGU196635 BQQ196629:BQQ196635 CAM196629:CAM196635 CKI196629:CKI196635 CUE196629:CUE196635 DEA196629:DEA196635 DNW196629:DNW196635 DXS196629:DXS196635 EHO196629:EHO196635 ERK196629:ERK196635 FBG196629:FBG196635 FLC196629:FLC196635 FUY196629:FUY196635 GEU196629:GEU196635 GOQ196629:GOQ196635 GYM196629:GYM196635 HII196629:HII196635 HSE196629:HSE196635 ICA196629:ICA196635 ILW196629:ILW196635 IVS196629:IVS196635 JFO196629:JFO196635 JPK196629:JPK196635 JZG196629:JZG196635 KJC196629:KJC196635 KSY196629:KSY196635 LCU196629:LCU196635 LMQ196629:LMQ196635 LWM196629:LWM196635 MGI196629:MGI196635 MQE196629:MQE196635 NAA196629:NAA196635 NJW196629:NJW196635 NTS196629:NTS196635 ODO196629:ODO196635 ONK196629:ONK196635 OXG196629:OXG196635 PHC196629:PHC196635 PQY196629:PQY196635 QAU196629:QAU196635 QKQ196629:QKQ196635 QUM196629:QUM196635 REI196629:REI196635 ROE196629:ROE196635 RYA196629:RYA196635 SHW196629:SHW196635 SRS196629:SRS196635 TBO196629:TBO196635 TLK196629:TLK196635 TVG196629:TVG196635 UFC196629:UFC196635 UOY196629:UOY196635 UYU196629:UYU196635 VIQ196629:VIQ196635 VSM196629:VSM196635 WCI196629:WCI196635 WME196629:WME196635 WWA196629:WWA196635 S262165:S262171 JO262165:JO262171 TK262165:TK262171 ADG262165:ADG262171 ANC262165:ANC262171 AWY262165:AWY262171 BGU262165:BGU262171 BQQ262165:BQQ262171 CAM262165:CAM262171 CKI262165:CKI262171 CUE262165:CUE262171 DEA262165:DEA262171 DNW262165:DNW262171 DXS262165:DXS262171 EHO262165:EHO262171 ERK262165:ERK262171 FBG262165:FBG262171 FLC262165:FLC262171 FUY262165:FUY262171 GEU262165:GEU262171 GOQ262165:GOQ262171 GYM262165:GYM262171 HII262165:HII262171 HSE262165:HSE262171 ICA262165:ICA262171 ILW262165:ILW262171 IVS262165:IVS262171 JFO262165:JFO262171 JPK262165:JPK262171 JZG262165:JZG262171 KJC262165:KJC262171 KSY262165:KSY262171 LCU262165:LCU262171 LMQ262165:LMQ262171 LWM262165:LWM262171 MGI262165:MGI262171 MQE262165:MQE262171 NAA262165:NAA262171 NJW262165:NJW262171 NTS262165:NTS262171 ODO262165:ODO262171 ONK262165:ONK262171 OXG262165:OXG262171 PHC262165:PHC262171 PQY262165:PQY262171 QAU262165:QAU262171 QKQ262165:QKQ262171 QUM262165:QUM262171 REI262165:REI262171 ROE262165:ROE262171 RYA262165:RYA262171 SHW262165:SHW262171 SRS262165:SRS262171 TBO262165:TBO262171 TLK262165:TLK262171 TVG262165:TVG262171 UFC262165:UFC262171 UOY262165:UOY262171 UYU262165:UYU262171 VIQ262165:VIQ262171 VSM262165:VSM262171 WCI262165:WCI262171 WME262165:WME262171 WWA262165:WWA262171 S327701:S327707 JO327701:JO327707 TK327701:TK327707 ADG327701:ADG327707 ANC327701:ANC327707 AWY327701:AWY327707 BGU327701:BGU327707 BQQ327701:BQQ327707 CAM327701:CAM327707 CKI327701:CKI327707 CUE327701:CUE327707 DEA327701:DEA327707 DNW327701:DNW327707 DXS327701:DXS327707 EHO327701:EHO327707 ERK327701:ERK327707 FBG327701:FBG327707 FLC327701:FLC327707 FUY327701:FUY327707 GEU327701:GEU327707 GOQ327701:GOQ327707 GYM327701:GYM327707 HII327701:HII327707 HSE327701:HSE327707 ICA327701:ICA327707 ILW327701:ILW327707 IVS327701:IVS327707 JFO327701:JFO327707 JPK327701:JPK327707 JZG327701:JZG327707 KJC327701:KJC327707 KSY327701:KSY327707 LCU327701:LCU327707 LMQ327701:LMQ327707 LWM327701:LWM327707 MGI327701:MGI327707 MQE327701:MQE327707 NAA327701:NAA327707 NJW327701:NJW327707 NTS327701:NTS327707 ODO327701:ODO327707 ONK327701:ONK327707 OXG327701:OXG327707 PHC327701:PHC327707 PQY327701:PQY327707 QAU327701:QAU327707 QKQ327701:QKQ327707 QUM327701:QUM327707 REI327701:REI327707 ROE327701:ROE327707 RYA327701:RYA327707 SHW327701:SHW327707 SRS327701:SRS327707 TBO327701:TBO327707 TLK327701:TLK327707 TVG327701:TVG327707 UFC327701:UFC327707 UOY327701:UOY327707 UYU327701:UYU327707 VIQ327701:VIQ327707 VSM327701:VSM327707 WCI327701:WCI327707 WME327701:WME327707 WWA327701:WWA327707 S393237:S393243 JO393237:JO393243 TK393237:TK393243 ADG393237:ADG393243 ANC393237:ANC393243 AWY393237:AWY393243 BGU393237:BGU393243 BQQ393237:BQQ393243 CAM393237:CAM393243 CKI393237:CKI393243 CUE393237:CUE393243 DEA393237:DEA393243 DNW393237:DNW393243 DXS393237:DXS393243 EHO393237:EHO393243 ERK393237:ERK393243 FBG393237:FBG393243 FLC393237:FLC393243 FUY393237:FUY393243 GEU393237:GEU393243 GOQ393237:GOQ393243 GYM393237:GYM393243 HII393237:HII393243 HSE393237:HSE393243 ICA393237:ICA393243 ILW393237:ILW393243 IVS393237:IVS393243 JFO393237:JFO393243 JPK393237:JPK393243 JZG393237:JZG393243 KJC393237:KJC393243 KSY393237:KSY393243 LCU393237:LCU393243 LMQ393237:LMQ393243 LWM393237:LWM393243 MGI393237:MGI393243 MQE393237:MQE393243 NAA393237:NAA393243 NJW393237:NJW393243 NTS393237:NTS393243 ODO393237:ODO393243 ONK393237:ONK393243 OXG393237:OXG393243 PHC393237:PHC393243 PQY393237:PQY393243 QAU393237:QAU393243 QKQ393237:QKQ393243 QUM393237:QUM393243 REI393237:REI393243 ROE393237:ROE393243 RYA393237:RYA393243 SHW393237:SHW393243 SRS393237:SRS393243 TBO393237:TBO393243 TLK393237:TLK393243 TVG393237:TVG393243 UFC393237:UFC393243 UOY393237:UOY393243 UYU393237:UYU393243 VIQ393237:VIQ393243 VSM393237:VSM393243 WCI393237:WCI393243 WME393237:WME393243 WWA393237:WWA393243 S458773:S458779 JO458773:JO458779 TK458773:TK458779 ADG458773:ADG458779 ANC458773:ANC458779 AWY458773:AWY458779 BGU458773:BGU458779 BQQ458773:BQQ458779 CAM458773:CAM458779 CKI458773:CKI458779 CUE458773:CUE458779 DEA458773:DEA458779 DNW458773:DNW458779 DXS458773:DXS458779 EHO458773:EHO458779 ERK458773:ERK458779 FBG458773:FBG458779 FLC458773:FLC458779 FUY458773:FUY458779 GEU458773:GEU458779 GOQ458773:GOQ458779 GYM458773:GYM458779 HII458773:HII458779 HSE458773:HSE458779 ICA458773:ICA458779 ILW458773:ILW458779 IVS458773:IVS458779 JFO458773:JFO458779 JPK458773:JPK458779 JZG458773:JZG458779 KJC458773:KJC458779 KSY458773:KSY458779 LCU458773:LCU458779 LMQ458773:LMQ458779 LWM458773:LWM458779 MGI458773:MGI458779 MQE458773:MQE458779 NAA458773:NAA458779 NJW458773:NJW458779 NTS458773:NTS458779 ODO458773:ODO458779 ONK458773:ONK458779 OXG458773:OXG458779 PHC458773:PHC458779 PQY458773:PQY458779 QAU458773:QAU458779 QKQ458773:QKQ458779 QUM458773:QUM458779 REI458773:REI458779 ROE458773:ROE458779 RYA458773:RYA458779 SHW458773:SHW458779 SRS458773:SRS458779 TBO458773:TBO458779 TLK458773:TLK458779 TVG458773:TVG458779 UFC458773:UFC458779 UOY458773:UOY458779 UYU458773:UYU458779 VIQ458773:VIQ458779 VSM458773:VSM458779 WCI458773:WCI458779 WME458773:WME458779 WWA458773:WWA458779 S524309:S524315 JO524309:JO524315 TK524309:TK524315 ADG524309:ADG524315 ANC524309:ANC524315 AWY524309:AWY524315 BGU524309:BGU524315 BQQ524309:BQQ524315 CAM524309:CAM524315 CKI524309:CKI524315 CUE524309:CUE524315 DEA524309:DEA524315 DNW524309:DNW524315 DXS524309:DXS524315 EHO524309:EHO524315 ERK524309:ERK524315 FBG524309:FBG524315 FLC524309:FLC524315 FUY524309:FUY524315 GEU524309:GEU524315 GOQ524309:GOQ524315 GYM524309:GYM524315 HII524309:HII524315 HSE524309:HSE524315 ICA524309:ICA524315 ILW524309:ILW524315 IVS524309:IVS524315 JFO524309:JFO524315 JPK524309:JPK524315 JZG524309:JZG524315 KJC524309:KJC524315 KSY524309:KSY524315 LCU524309:LCU524315 LMQ524309:LMQ524315 LWM524309:LWM524315 MGI524309:MGI524315 MQE524309:MQE524315 NAA524309:NAA524315 NJW524309:NJW524315 NTS524309:NTS524315 ODO524309:ODO524315 ONK524309:ONK524315 OXG524309:OXG524315 PHC524309:PHC524315 PQY524309:PQY524315 QAU524309:QAU524315 QKQ524309:QKQ524315 QUM524309:QUM524315 REI524309:REI524315 ROE524309:ROE524315 RYA524309:RYA524315 SHW524309:SHW524315 SRS524309:SRS524315 TBO524309:TBO524315 TLK524309:TLK524315 TVG524309:TVG524315 UFC524309:UFC524315 UOY524309:UOY524315 UYU524309:UYU524315 VIQ524309:VIQ524315 VSM524309:VSM524315 WCI524309:WCI524315 WME524309:WME524315 WWA524309:WWA524315 S589845:S589851 JO589845:JO589851 TK589845:TK589851 ADG589845:ADG589851 ANC589845:ANC589851 AWY589845:AWY589851 BGU589845:BGU589851 BQQ589845:BQQ589851 CAM589845:CAM589851 CKI589845:CKI589851 CUE589845:CUE589851 DEA589845:DEA589851 DNW589845:DNW589851 DXS589845:DXS589851 EHO589845:EHO589851 ERK589845:ERK589851 FBG589845:FBG589851 FLC589845:FLC589851 FUY589845:FUY589851 GEU589845:GEU589851 GOQ589845:GOQ589851 GYM589845:GYM589851 HII589845:HII589851 HSE589845:HSE589851 ICA589845:ICA589851 ILW589845:ILW589851 IVS589845:IVS589851 JFO589845:JFO589851 JPK589845:JPK589851 JZG589845:JZG589851 KJC589845:KJC589851 KSY589845:KSY589851 LCU589845:LCU589851 LMQ589845:LMQ589851 LWM589845:LWM589851 MGI589845:MGI589851 MQE589845:MQE589851 NAA589845:NAA589851 NJW589845:NJW589851 NTS589845:NTS589851 ODO589845:ODO589851 ONK589845:ONK589851 OXG589845:OXG589851 PHC589845:PHC589851 PQY589845:PQY589851 QAU589845:QAU589851 QKQ589845:QKQ589851 QUM589845:QUM589851 REI589845:REI589851 ROE589845:ROE589851 RYA589845:RYA589851 SHW589845:SHW589851 SRS589845:SRS589851 TBO589845:TBO589851 TLK589845:TLK589851 TVG589845:TVG589851 UFC589845:UFC589851 UOY589845:UOY589851 UYU589845:UYU589851 VIQ589845:VIQ589851 VSM589845:VSM589851 WCI589845:WCI589851 WME589845:WME589851 WWA589845:WWA589851 S655381:S655387 JO655381:JO655387 TK655381:TK655387 ADG655381:ADG655387 ANC655381:ANC655387 AWY655381:AWY655387 BGU655381:BGU655387 BQQ655381:BQQ655387 CAM655381:CAM655387 CKI655381:CKI655387 CUE655381:CUE655387 DEA655381:DEA655387 DNW655381:DNW655387 DXS655381:DXS655387 EHO655381:EHO655387 ERK655381:ERK655387 FBG655381:FBG655387 FLC655381:FLC655387 FUY655381:FUY655387 GEU655381:GEU655387 GOQ655381:GOQ655387 GYM655381:GYM655387 HII655381:HII655387 HSE655381:HSE655387 ICA655381:ICA655387 ILW655381:ILW655387 IVS655381:IVS655387 JFO655381:JFO655387 JPK655381:JPK655387 JZG655381:JZG655387 KJC655381:KJC655387 KSY655381:KSY655387 LCU655381:LCU655387 LMQ655381:LMQ655387 LWM655381:LWM655387 MGI655381:MGI655387 MQE655381:MQE655387 NAA655381:NAA655387 NJW655381:NJW655387 NTS655381:NTS655387 ODO655381:ODO655387 ONK655381:ONK655387 OXG655381:OXG655387 PHC655381:PHC655387 PQY655381:PQY655387 QAU655381:QAU655387 QKQ655381:QKQ655387 QUM655381:QUM655387 REI655381:REI655387 ROE655381:ROE655387 RYA655381:RYA655387 SHW655381:SHW655387 SRS655381:SRS655387 TBO655381:TBO655387 TLK655381:TLK655387 TVG655381:TVG655387 UFC655381:UFC655387 UOY655381:UOY655387 UYU655381:UYU655387 VIQ655381:VIQ655387 VSM655381:VSM655387 WCI655381:WCI655387 WME655381:WME655387 WWA655381:WWA655387 S720917:S720923 JO720917:JO720923 TK720917:TK720923 ADG720917:ADG720923 ANC720917:ANC720923 AWY720917:AWY720923 BGU720917:BGU720923 BQQ720917:BQQ720923 CAM720917:CAM720923 CKI720917:CKI720923 CUE720917:CUE720923 DEA720917:DEA720923 DNW720917:DNW720923 DXS720917:DXS720923 EHO720917:EHO720923 ERK720917:ERK720923 FBG720917:FBG720923 FLC720917:FLC720923 FUY720917:FUY720923 GEU720917:GEU720923 GOQ720917:GOQ720923 GYM720917:GYM720923 HII720917:HII720923 HSE720917:HSE720923 ICA720917:ICA720923 ILW720917:ILW720923 IVS720917:IVS720923 JFO720917:JFO720923 JPK720917:JPK720923 JZG720917:JZG720923 KJC720917:KJC720923 KSY720917:KSY720923 LCU720917:LCU720923 LMQ720917:LMQ720923 LWM720917:LWM720923 MGI720917:MGI720923 MQE720917:MQE720923 NAA720917:NAA720923 NJW720917:NJW720923 NTS720917:NTS720923 ODO720917:ODO720923 ONK720917:ONK720923 OXG720917:OXG720923 PHC720917:PHC720923 PQY720917:PQY720923 QAU720917:QAU720923 QKQ720917:QKQ720923 QUM720917:QUM720923 REI720917:REI720923 ROE720917:ROE720923 RYA720917:RYA720923 SHW720917:SHW720923 SRS720917:SRS720923 TBO720917:TBO720923 TLK720917:TLK720923 TVG720917:TVG720923 UFC720917:UFC720923 UOY720917:UOY720923 UYU720917:UYU720923 VIQ720917:VIQ720923 VSM720917:VSM720923 WCI720917:WCI720923 WME720917:WME720923 WWA720917:WWA720923 S786453:S786459 JO786453:JO786459 TK786453:TK786459 ADG786453:ADG786459 ANC786453:ANC786459 AWY786453:AWY786459 BGU786453:BGU786459 BQQ786453:BQQ786459 CAM786453:CAM786459 CKI786453:CKI786459 CUE786453:CUE786459 DEA786453:DEA786459 DNW786453:DNW786459 DXS786453:DXS786459 EHO786453:EHO786459 ERK786453:ERK786459 FBG786453:FBG786459 FLC786453:FLC786459 FUY786453:FUY786459 GEU786453:GEU786459 GOQ786453:GOQ786459 GYM786453:GYM786459 HII786453:HII786459 HSE786453:HSE786459 ICA786453:ICA786459 ILW786453:ILW786459 IVS786453:IVS786459 JFO786453:JFO786459 JPK786453:JPK786459 JZG786453:JZG786459 KJC786453:KJC786459 KSY786453:KSY786459 LCU786453:LCU786459 LMQ786453:LMQ786459 LWM786453:LWM786459 MGI786453:MGI786459 MQE786453:MQE786459 NAA786453:NAA786459 NJW786453:NJW786459 NTS786453:NTS786459 ODO786453:ODO786459 ONK786453:ONK786459 OXG786453:OXG786459 PHC786453:PHC786459 PQY786453:PQY786459 QAU786453:QAU786459 QKQ786453:QKQ786459 QUM786453:QUM786459 REI786453:REI786459 ROE786453:ROE786459 RYA786453:RYA786459 SHW786453:SHW786459 SRS786453:SRS786459 TBO786453:TBO786459 TLK786453:TLK786459 TVG786453:TVG786459 UFC786453:UFC786459 UOY786453:UOY786459 UYU786453:UYU786459 VIQ786453:VIQ786459 VSM786453:VSM786459 WCI786453:WCI786459 WME786453:WME786459 WWA786453:WWA786459 S851989:S851995 JO851989:JO851995 TK851989:TK851995 ADG851989:ADG851995 ANC851989:ANC851995 AWY851989:AWY851995 BGU851989:BGU851995 BQQ851989:BQQ851995 CAM851989:CAM851995 CKI851989:CKI851995 CUE851989:CUE851995 DEA851989:DEA851995 DNW851989:DNW851995 DXS851989:DXS851995 EHO851989:EHO851995 ERK851989:ERK851995 FBG851989:FBG851995 FLC851989:FLC851995 FUY851989:FUY851995 GEU851989:GEU851995 GOQ851989:GOQ851995 GYM851989:GYM851995 HII851989:HII851995 HSE851989:HSE851995 ICA851989:ICA851995 ILW851989:ILW851995 IVS851989:IVS851995 JFO851989:JFO851995 JPK851989:JPK851995 JZG851989:JZG851995 KJC851989:KJC851995 KSY851989:KSY851995 LCU851989:LCU851995 LMQ851989:LMQ851995 LWM851989:LWM851995 MGI851989:MGI851995 MQE851989:MQE851995 NAA851989:NAA851995 NJW851989:NJW851995 NTS851989:NTS851995 ODO851989:ODO851995 ONK851989:ONK851995 OXG851989:OXG851995 PHC851989:PHC851995 PQY851989:PQY851995 QAU851989:QAU851995 QKQ851989:QKQ851995 QUM851989:QUM851995 REI851989:REI851995 ROE851989:ROE851995 RYA851989:RYA851995 SHW851989:SHW851995 SRS851989:SRS851995 TBO851989:TBO851995 TLK851989:TLK851995 TVG851989:TVG851995 UFC851989:UFC851995 UOY851989:UOY851995 UYU851989:UYU851995 VIQ851989:VIQ851995 VSM851989:VSM851995 WCI851989:WCI851995 WME851989:WME851995 WWA851989:WWA851995 S917525:S917531 JO917525:JO917531 TK917525:TK917531 ADG917525:ADG917531 ANC917525:ANC917531 AWY917525:AWY917531 BGU917525:BGU917531 BQQ917525:BQQ917531 CAM917525:CAM917531 CKI917525:CKI917531 CUE917525:CUE917531 DEA917525:DEA917531 DNW917525:DNW917531 DXS917525:DXS917531 EHO917525:EHO917531 ERK917525:ERK917531 FBG917525:FBG917531 FLC917525:FLC917531 FUY917525:FUY917531 GEU917525:GEU917531 GOQ917525:GOQ917531 GYM917525:GYM917531 HII917525:HII917531 HSE917525:HSE917531 ICA917525:ICA917531 ILW917525:ILW917531 IVS917525:IVS917531 JFO917525:JFO917531 JPK917525:JPK917531 JZG917525:JZG917531 KJC917525:KJC917531 KSY917525:KSY917531 LCU917525:LCU917531 LMQ917525:LMQ917531 LWM917525:LWM917531 MGI917525:MGI917531 MQE917525:MQE917531 NAA917525:NAA917531 NJW917525:NJW917531 NTS917525:NTS917531 ODO917525:ODO917531 ONK917525:ONK917531 OXG917525:OXG917531 PHC917525:PHC917531 PQY917525:PQY917531 QAU917525:QAU917531 QKQ917525:QKQ917531 QUM917525:QUM917531 REI917525:REI917531 ROE917525:ROE917531 RYA917525:RYA917531 SHW917525:SHW917531 SRS917525:SRS917531 TBO917525:TBO917531 TLK917525:TLK917531 TVG917525:TVG917531 UFC917525:UFC917531 UOY917525:UOY917531 UYU917525:UYU917531 VIQ917525:VIQ917531 VSM917525:VSM917531 WCI917525:WCI917531 WME917525:WME917531 WWA917525:WWA917531 S983061:S983067 JO983061:JO983067 TK983061:TK983067 ADG983061:ADG983067 ANC983061:ANC983067 AWY983061:AWY983067 BGU983061:BGU983067 BQQ983061:BQQ983067 CAM983061:CAM983067 CKI983061:CKI983067 CUE983061:CUE983067 DEA983061:DEA983067 DNW983061:DNW983067 DXS983061:DXS983067 EHO983061:EHO983067 ERK983061:ERK983067 FBG983061:FBG983067 FLC983061:FLC983067 FUY983061:FUY983067 GEU983061:GEU983067 GOQ983061:GOQ983067 GYM983061:GYM983067 HII983061:HII983067 HSE983061:HSE983067 ICA983061:ICA983067 ILW983061:ILW983067 IVS983061:IVS983067 JFO983061:JFO983067 JPK983061:JPK983067 JZG983061:JZG983067 KJC983061:KJC983067 KSY983061:KSY983067 LCU983061:LCU983067 LMQ983061:LMQ983067 LWM983061:LWM983067 MGI983061:MGI983067 MQE983061:MQE983067 NAA983061:NAA983067 NJW983061:NJW983067 NTS983061:NTS983067 ODO983061:ODO983067 ONK983061:ONK983067 OXG983061:OXG983067 PHC983061:PHC983067 PQY983061:PQY983067 QAU983061:QAU983067 QKQ983061:QKQ983067 QUM983061:QUM983067 REI983061:REI983067 ROE983061:ROE983067 RYA983061:RYA983067 SHW983061:SHW983067 SRS983061:SRS983067 TBO983061:TBO983067 TLK983061:TLK983067 TVG983061:TVG983067 UFC983061:UFC983067 UOY983061:UOY983067 UYU983061:UYU983067 VIQ983061:VIQ983067 VSM983061:VSM983067 WCI983061:WCI983067 WME983061:WME983067 WWA983061:WWA983067 S37:S39 JO37:JO39 TK37:TK39 ADG37:ADG39 ANC37:ANC39 AWY37:AWY39 BGU37:BGU39 BQQ37:BQQ39 CAM37:CAM39 CKI37:CKI39 CUE37:CUE39 DEA37:DEA39 DNW37:DNW39 DXS37:DXS39 EHO37:EHO39 ERK37:ERK39 FBG37:FBG39 FLC37:FLC39 FUY37:FUY39 GEU37:GEU39 GOQ37:GOQ39 GYM37:GYM39 HII37:HII39 HSE37:HSE39 ICA37:ICA39 ILW37:ILW39 IVS37:IVS39 JFO37:JFO39 JPK37:JPK39 JZG37:JZG39 KJC37:KJC39 KSY37:KSY39 LCU37:LCU39 LMQ37:LMQ39 LWM37:LWM39 MGI37:MGI39 MQE37:MQE39 NAA37:NAA39 NJW37:NJW39 NTS37:NTS39 ODO37:ODO39 ONK37:ONK39 OXG37:OXG39 PHC37:PHC39 PQY37:PQY39 QAU37:QAU39 QKQ37:QKQ39 QUM37:QUM39 REI37:REI39 ROE37:ROE39 RYA37:RYA39 SHW37:SHW39 SRS37:SRS39 TBO37:TBO39 TLK37:TLK39 TVG37:TVG39 UFC37:UFC39 UOY37:UOY39 UYU37:UYU39 VIQ37:VIQ39 VSM37:VSM39 WCI37:WCI39 WME37:WME39 WWA37:WWA39 S65573:S65575 JO65573:JO65575 TK65573:TK65575 ADG65573:ADG65575 ANC65573:ANC65575 AWY65573:AWY65575 BGU65573:BGU65575 BQQ65573:BQQ65575 CAM65573:CAM65575 CKI65573:CKI65575 CUE65573:CUE65575 DEA65573:DEA65575 DNW65573:DNW65575 DXS65573:DXS65575 EHO65573:EHO65575 ERK65573:ERK65575 FBG65573:FBG65575 FLC65573:FLC65575 FUY65573:FUY65575 GEU65573:GEU65575 GOQ65573:GOQ65575 GYM65573:GYM65575 HII65573:HII65575 HSE65573:HSE65575 ICA65573:ICA65575 ILW65573:ILW65575 IVS65573:IVS65575 JFO65573:JFO65575 JPK65573:JPK65575 JZG65573:JZG65575 KJC65573:KJC65575 KSY65573:KSY65575 LCU65573:LCU65575 LMQ65573:LMQ65575 LWM65573:LWM65575 MGI65573:MGI65575 MQE65573:MQE65575 NAA65573:NAA65575 NJW65573:NJW65575 NTS65573:NTS65575 ODO65573:ODO65575 ONK65573:ONK65575 OXG65573:OXG65575 PHC65573:PHC65575 PQY65573:PQY65575 QAU65573:QAU65575 QKQ65573:QKQ65575 QUM65573:QUM65575 REI65573:REI65575 ROE65573:ROE65575 RYA65573:RYA65575 SHW65573:SHW65575 SRS65573:SRS65575 TBO65573:TBO65575 TLK65573:TLK65575 TVG65573:TVG65575 UFC65573:UFC65575 UOY65573:UOY65575 UYU65573:UYU65575 VIQ65573:VIQ65575 VSM65573:VSM65575 WCI65573:WCI65575 WME65573:WME65575 WWA65573:WWA65575 S131109:S131111 JO131109:JO131111 TK131109:TK131111 ADG131109:ADG131111 ANC131109:ANC131111 AWY131109:AWY131111 BGU131109:BGU131111 BQQ131109:BQQ131111 CAM131109:CAM131111 CKI131109:CKI131111 CUE131109:CUE131111 DEA131109:DEA131111 DNW131109:DNW131111 DXS131109:DXS131111 EHO131109:EHO131111 ERK131109:ERK131111 FBG131109:FBG131111 FLC131109:FLC131111 FUY131109:FUY131111 GEU131109:GEU131111 GOQ131109:GOQ131111 GYM131109:GYM131111 HII131109:HII131111 HSE131109:HSE131111 ICA131109:ICA131111 ILW131109:ILW131111 IVS131109:IVS131111 JFO131109:JFO131111 JPK131109:JPK131111 JZG131109:JZG131111 KJC131109:KJC131111 KSY131109:KSY131111 LCU131109:LCU131111 LMQ131109:LMQ131111 LWM131109:LWM131111 MGI131109:MGI131111 MQE131109:MQE131111 NAA131109:NAA131111 NJW131109:NJW131111 NTS131109:NTS131111 ODO131109:ODO131111 ONK131109:ONK131111 OXG131109:OXG131111 PHC131109:PHC131111 PQY131109:PQY131111 QAU131109:QAU131111 QKQ131109:QKQ131111 QUM131109:QUM131111 REI131109:REI131111 ROE131109:ROE131111 RYA131109:RYA131111 SHW131109:SHW131111 SRS131109:SRS131111 TBO131109:TBO131111 TLK131109:TLK131111 TVG131109:TVG131111 UFC131109:UFC131111 UOY131109:UOY131111 UYU131109:UYU131111 VIQ131109:VIQ131111 VSM131109:VSM131111 WCI131109:WCI131111 WME131109:WME131111 WWA131109:WWA131111 S196645:S196647 JO196645:JO196647 TK196645:TK196647 ADG196645:ADG196647 ANC196645:ANC196647 AWY196645:AWY196647 BGU196645:BGU196647 BQQ196645:BQQ196647 CAM196645:CAM196647 CKI196645:CKI196647 CUE196645:CUE196647 DEA196645:DEA196647 DNW196645:DNW196647 DXS196645:DXS196647 EHO196645:EHO196647 ERK196645:ERK196647 FBG196645:FBG196647 FLC196645:FLC196647 FUY196645:FUY196647 GEU196645:GEU196647 GOQ196645:GOQ196647 GYM196645:GYM196647 HII196645:HII196647 HSE196645:HSE196647 ICA196645:ICA196647 ILW196645:ILW196647 IVS196645:IVS196647 JFO196645:JFO196647 JPK196645:JPK196647 JZG196645:JZG196647 KJC196645:KJC196647 KSY196645:KSY196647 LCU196645:LCU196647 LMQ196645:LMQ196647 LWM196645:LWM196647 MGI196645:MGI196647 MQE196645:MQE196647 NAA196645:NAA196647 NJW196645:NJW196647 NTS196645:NTS196647 ODO196645:ODO196647 ONK196645:ONK196647 OXG196645:OXG196647 PHC196645:PHC196647 PQY196645:PQY196647 QAU196645:QAU196647 QKQ196645:QKQ196647 QUM196645:QUM196647 REI196645:REI196647 ROE196645:ROE196647 RYA196645:RYA196647 SHW196645:SHW196647 SRS196645:SRS196647 TBO196645:TBO196647 TLK196645:TLK196647 TVG196645:TVG196647 UFC196645:UFC196647 UOY196645:UOY196647 UYU196645:UYU196647 VIQ196645:VIQ196647 VSM196645:VSM196647 WCI196645:WCI196647 WME196645:WME196647 WWA196645:WWA196647 S262181:S262183 JO262181:JO262183 TK262181:TK262183 ADG262181:ADG262183 ANC262181:ANC262183 AWY262181:AWY262183 BGU262181:BGU262183 BQQ262181:BQQ262183 CAM262181:CAM262183 CKI262181:CKI262183 CUE262181:CUE262183 DEA262181:DEA262183 DNW262181:DNW262183 DXS262181:DXS262183 EHO262181:EHO262183 ERK262181:ERK262183 FBG262181:FBG262183 FLC262181:FLC262183 FUY262181:FUY262183 GEU262181:GEU262183 GOQ262181:GOQ262183 GYM262181:GYM262183 HII262181:HII262183 HSE262181:HSE262183 ICA262181:ICA262183 ILW262181:ILW262183 IVS262181:IVS262183 JFO262181:JFO262183 JPK262181:JPK262183 JZG262181:JZG262183 KJC262181:KJC262183 KSY262181:KSY262183 LCU262181:LCU262183 LMQ262181:LMQ262183 LWM262181:LWM262183 MGI262181:MGI262183 MQE262181:MQE262183 NAA262181:NAA262183 NJW262181:NJW262183 NTS262181:NTS262183 ODO262181:ODO262183 ONK262181:ONK262183 OXG262181:OXG262183 PHC262181:PHC262183 PQY262181:PQY262183 QAU262181:QAU262183 QKQ262181:QKQ262183 QUM262181:QUM262183 REI262181:REI262183 ROE262181:ROE262183 RYA262181:RYA262183 SHW262181:SHW262183 SRS262181:SRS262183 TBO262181:TBO262183 TLK262181:TLK262183 TVG262181:TVG262183 UFC262181:UFC262183 UOY262181:UOY262183 UYU262181:UYU262183 VIQ262181:VIQ262183 VSM262181:VSM262183 WCI262181:WCI262183 WME262181:WME262183 WWA262181:WWA262183 S327717:S327719 JO327717:JO327719 TK327717:TK327719 ADG327717:ADG327719 ANC327717:ANC327719 AWY327717:AWY327719 BGU327717:BGU327719 BQQ327717:BQQ327719 CAM327717:CAM327719 CKI327717:CKI327719 CUE327717:CUE327719 DEA327717:DEA327719 DNW327717:DNW327719 DXS327717:DXS327719 EHO327717:EHO327719 ERK327717:ERK327719 FBG327717:FBG327719 FLC327717:FLC327719 FUY327717:FUY327719 GEU327717:GEU327719 GOQ327717:GOQ327719 GYM327717:GYM327719 HII327717:HII327719 HSE327717:HSE327719 ICA327717:ICA327719 ILW327717:ILW327719 IVS327717:IVS327719 JFO327717:JFO327719 JPK327717:JPK327719 JZG327717:JZG327719 KJC327717:KJC327719 KSY327717:KSY327719 LCU327717:LCU327719 LMQ327717:LMQ327719 LWM327717:LWM327719 MGI327717:MGI327719 MQE327717:MQE327719 NAA327717:NAA327719 NJW327717:NJW327719 NTS327717:NTS327719 ODO327717:ODO327719 ONK327717:ONK327719 OXG327717:OXG327719 PHC327717:PHC327719 PQY327717:PQY327719 QAU327717:QAU327719 QKQ327717:QKQ327719 QUM327717:QUM327719 REI327717:REI327719 ROE327717:ROE327719 RYA327717:RYA327719 SHW327717:SHW327719 SRS327717:SRS327719 TBO327717:TBO327719 TLK327717:TLK327719 TVG327717:TVG327719 UFC327717:UFC327719 UOY327717:UOY327719 UYU327717:UYU327719 VIQ327717:VIQ327719 VSM327717:VSM327719 WCI327717:WCI327719 WME327717:WME327719 WWA327717:WWA327719 S393253:S393255 JO393253:JO393255 TK393253:TK393255 ADG393253:ADG393255 ANC393253:ANC393255 AWY393253:AWY393255 BGU393253:BGU393255 BQQ393253:BQQ393255 CAM393253:CAM393255 CKI393253:CKI393255 CUE393253:CUE393255 DEA393253:DEA393255 DNW393253:DNW393255 DXS393253:DXS393255 EHO393253:EHO393255 ERK393253:ERK393255 FBG393253:FBG393255 FLC393253:FLC393255 FUY393253:FUY393255 GEU393253:GEU393255 GOQ393253:GOQ393255 GYM393253:GYM393255 HII393253:HII393255 HSE393253:HSE393255 ICA393253:ICA393255 ILW393253:ILW393255 IVS393253:IVS393255 JFO393253:JFO393255 JPK393253:JPK393255 JZG393253:JZG393255 KJC393253:KJC393255 KSY393253:KSY393255 LCU393253:LCU393255 LMQ393253:LMQ393255 LWM393253:LWM393255 MGI393253:MGI393255 MQE393253:MQE393255 NAA393253:NAA393255 NJW393253:NJW393255 NTS393253:NTS393255 ODO393253:ODO393255 ONK393253:ONK393255 OXG393253:OXG393255 PHC393253:PHC393255 PQY393253:PQY393255 QAU393253:QAU393255 QKQ393253:QKQ393255 QUM393253:QUM393255 REI393253:REI393255 ROE393253:ROE393255 RYA393253:RYA393255 SHW393253:SHW393255 SRS393253:SRS393255 TBO393253:TBO393255 TLK393253:TLK393255 TVG393253:TVG393255 UFC393253:UFC393255 UOY393253:UOY393255 UYU393253:UYU393255 VIQ393253:VIQ393255 VSM393253:VSM393255 WCI393253:WCI393255 WME393253:WME393255 WWA393253:WWA393255 S458789:S458791 JO458789:JO458791 TK458789:TK458791 ADG458789:ADG458791 ANC458789:ANC458791 AWY458789:AWY458791 BGU458789:BGU458791 BQQ458789:BQQ458791 CAM458789:CAM458791 CKI458789:CKI458791 CUE458789:CUE458791 DEA458789:DEA458791 DNW458789:DNW458791 DXS458789:DXS458791 EHO458789:EHO458791 ERK458789:ERK458791 FBG458789:FBG458791 FLC458789:FLC458791 FUY458789:FUY458791 GEU458789:GEU458791 GOQ458789:GOQ458791 GYM458789:GYM458791 HII458789:HII458791 HSE458789:HSE458791 ICA458789:ICA458791 ILW458789:ILW458791 IVS458789:IVS458791 JFO458789:JFO458791 JPK458789:JPK458791 JZG458789:JZG458791 KJC458789:KJC458791 KSY458789:KSY458791 LCU458789:LCU458791 LMQ458789:LMQ458791 LWM458789:LWM458791 MGI458789:MGI458791 MQE458789:MQE458791 NAA458789:NAA458791 NJW458789:NJW458791 NTS458789:NTS458791 ODO458789:ODO458791 ONK458789:ONK458791 OXG458789:OXG458791 PHC458789:PHC458791 PQY458789:PQY458791 QAU458789:QAU458791 QKQ458789:QKQ458791 QUM458789:QUM458791 REI458789:REI458791 ROE458789:ROE458791 RYA458789:RYA458791 SHW458789:SHW458791 SRS458789:SRS458791 TBO458789:TBO458791 TLK458789:TLK458791 TVG458789:TVG458791 UFC458789:UFC458791 UOY458789:UOY458791 UYU458789:UYU458791 VIQ458789:VIQ458791 VSM458789:VSM458791 WCI458789:WCI458791 WME458789:WME458791 WWA458789:WWA458791 S524325:S524327 JO524325:JO524327 TK524325:TK524327 ADG524325:ADG524327 ANC524325:ANC524327 AWY524325:AWY524327 BGU524325:BGU524327 BQQ524325:BQQ524327 CAM524325:CAM524327 CKI524325:CKI524327 CUE524325:CUE524327 DEA524325:DEA524327 DNW524325:DNW524327 DXS524325:DXS524327 EHO524325:EHO524327 ERK524325:ERK524327 FBG524325:FBG524327 FLC524325:FLC524327 FUY524325:FUY524327 GEU524325:GEU524327 GOQ524325:GOQ524327 GYM524325:GYM524327 HII524325:HII524327 HSE524325:HSE524327 ICA524325:ICA524327 ILW524325:ILW524327 IVS524325:IVS524327 JFO524325:JFO524327 JPK524325:JPK524327 JZG524325:JZG524327 KJC524325:KJC524327 KSY524325:KSY524327 LCU524325:LCU524327 LMQ524325:LMQ524327 LWM524325:LWM524327 MGI524325:MGI524327 MQE524325:MQE524327 NAA524325:NAA524327 NJW524325:NJW524327 NTS524325:NTS524327 ODO524325:ODO524327 ONK524325:ONK524327 OXG524325:OXG524327 PHC524325:PHC524327 PQY524325:PQY524327 QAU524325:QAU524327 QKQ524325:QKQ524327 QUM524325:QUM524327 REI524325:REI524327 ROE524325:ROE524327 RYA524325:RYA524327 SHW524325:SHW524327 SRS524325:SRS524327 TBO524325:TBO524327 TLK524325:TLK524327 TVG524325:TVG524327 UFC524325:UFC524327 UOY524325:UOY524327 UYU524325:UYU524327 VIQ524325:VIQ524327 VSM524325:VSM524327 WCI524325:WCI524327 WME524325:WME524327 WWA524325:WWA524327 S589861:S589863 JO589861:JO589863 TK589861:TK589863 ADG589861:ADG589863 ANC589861:ANC589863 AWY589861:AWY589863 BGU589861:BGU589863 BQQ589861:BQQ589863 CAM589861:CAM589863 CKI589861:CKI589863 CUE589861:CUE589863 DEA589861:DEA589863 DNW589861:DNW589863 DXS589861:DXS589863 EHO589861:EHO589863 ERK589861:ERK589863 FBG589861:FBG589863 FLC589861:FLC589863 FUY589861:FUY589863 GEU589861:GEU589863 GOQ589861:GOQ589863 GYM589861:GYM589863 HII589861:HII589863 HSE589861:HSE589863 ICA589861:ICA589863 ILW589861:ILW589863 IVS589861:IVS589863 JFO589861:JFO589863 JPK589861:JPK589863 JZG589861:JZG589863 KJC589861:KJC589863 KSY589861:KSY589863 LCU589861:LCU589863 LMQ589861:LMQ589863 LWM589861:LWM589863 MGI589861:MGI589863 MQE589861:MQE589863 NAA589861:NAA589863 NJW589861:NJW589863 NTS589861:NTS589863 ODO589861:ODO589863 ONK589861:ONK589863 OXG589861:OXG589863 PHC589861:PHC589863 PQY589861:PQY589863 QAU589861:QAU589863 QKQ589861:QKQ589863 QUM589861:QUM589863 REI589861:REI589863 ROE589861:ROE589863 RYA589861:RYA589863 SHW589861:SHW589863 SRS589861:SRS589863 TBO589861:TBO589863 TLK589861:TLK589863 TVG589861:TVG589863 UFC589861:UFC589863 UOY589861:UOY589863 UYU589861:UYU589863 VIQ589861:VIQ589863 VSM589861:VSM589863 WCI589861:WCI589863 WME589861:WME589863 WWA589861:WWA589863 S655397:S655399 JO655397:JO655399 TK655397:TK655399 ADG655397:ADG655399 ANC655397:ANC655399 AWY655397:AWY655399 BGU655397:BGU655399 BQQ655397:BQQ655399 CAM655397:CAM655399 CKI655397:CKI655399 CUE655397:CUE655399 DEA655397:DEA655399 DNW655397:DNW655399 DXS655397:DXS655399 EHO655397:EHO655399 ERK655397:ERK655399 FBG655397:FBG655399 FLC655397:FLC655399 FUY655397:FUY655399 GEU655397:GEU655399 GOQ655397:GOQ655399 GYM655397:GYM655399 HII655397:HII655399 HSE655397:HSE655399 ICA655397:ICA655399 ILW655397:ILW655399 IVS655397:IVS655399 JFO655397:JFO655399 JPK655397:JPK655399 JZG655397:JZG655399 KJC655397:KJC655399 KSY655397:KSY655399 LCU655397:LCU655399 LMQ655397:LMQ655399 LWM655397:LWM655399 MGI655397:MGI655399 MQE655397:MQE655399 NAA655397:NAA655399 NJW655397:NJW655399 NTS655397:NTS655399 ODO655397:ODO655399 ONK655397:ONK655399 OXG655397:OXG655399 PHC655397:PHC655399 PQY655397:PQY655399 QAU655397:QAU655399 QKQ655397:QKQ655399 QUM655397:QUM655399 REI655397:REI655399 ROE655397:ROE655399 RYA655397:RYA655399 SHW655397:SHW655399 SRS655397:SRS655399 TBO655397:TBO655399 TLK655397:TLK655399 TVG655397:TVG655399 UFC655397:UFC655399 UOY655397:UOY655399 UYU655397:UYU655399 VIQ655397:VIQ655399 VSM655397:VSM655399 WCI655397:WCI655399 WME655397:WME655399 WWA655397:WWA655399 S720933:S720935 JO720933:JO720935 TK720933:TK720935 ADG720933:ADG720935 ANC720933:ANC720935 AWY720933:AWY720935 BGU720933:BGU720935 BQQ720933:BQQ720935 CAM720933:CAM720935 CKI720933:CKI720935 CUE720933:CUE720935 DEA720933:DEA720935 DNW720933:DNW720935 DXS720933:DXS720935 EHO720933:EHO720935 ERK720933:ERK720935 FBG720933:FBG720935 FLC720933:FLC720935 FUY720933:FUY720935 GEU720933:GEU720935 GOQ720933:GOQ720935 GYM720933:GYM720935 HII720933:HII720935 HSE720933:HSE720935 ICA720933:ICA720935 ILW720933:ILW720935 IVS720933:IVS720935 JFO720933:JFO720935 JPK720933:JPK720935 JZG720933:JZG720935 KJC720933:KJC720935 KSY720933:KSY720935 LCU720933:LCU720935 LMQ720933:LMQ720935 LWM720933:LWM720935 MGI720933:MGI720935 MQE720933:MQE720935 NAA720933:NAA720935 NJW720933:NJW720935 NTS720933:NTS720935 ODO720933:ODO720935 ONK720933:ONK720935 OXG720933:OXG720935 PHC720933:PHC720935 PQY720933:PQY720935 QAU720933:QAU720935 QKQ720933:QKQ720935 QUM720933:QUM720935 REI720933:REI720935 ROE720933:ROE720935 RYA720933:RYA720935 SHW720933:SHW720935 SRS720933:SRS720935 TBO720933:TBO720935 TLK720933:TLK720935 TVG720933:TVG720935 UFC720933:UFC720935 UOY720933:UOY720935 UYU720933:UYU720935 VIQ720933:VIQ720935 VSM720933:VSM720935 WCI720933:WCI720935 WME720933:WME720935 WWA720933:WWA720935 S786469:S786471 JO786469:JO786471 TK786469:TK786471 ADG786469:ADG786471 ANC786469:ANC786471 AWY786469:AWY786471 BGU786469:BGU786471 BQQ786469:BQQ786471 CAM786469:CAM786471 CKI786469:CKI786471 CUE786469:CUE786471 DEA786469:DEA786471 DNW786469:DNW786471 DXS786469:DXS786471 EHO786469:EHO786471 ERK786469:ERK786471 FBG786469:FBG786471 FLC786469:FLC786471 FUY786469:FUY786471 GEU786469:GEU786471 GOQ786469:GOQ786471 GYM786469:GYM786471 HII786469:HII786471 HSE786469:HSE786471 ICA786469:ICA786471 ILW786469:ILW786471 IVS786469:IVS786471 JFO786469:JFO786471 JPK786469:JPK786471 JZG786469:JZG786471 KJC786469:KJC786471 KSY786469:KSY786471 LCU786469:LCU786471 LMQ786469:LMQ786471 LWM786469:LWM786471 MGI786469:MGI786471 MQE786469:MQE786471 NAA786469:NAA786471 NJW786469:NJW786471 NTS786469:NTS786471 ODO786469:ODO786471 ONK786469:ONK786471 OXG786469:OXG786471 PHC786469:PHC786471 PQY786469:PQY786471 QAU786469:QAU786471 QKQ786469:QKQ786471 QUM786469:QUM786471 REI786469:REI786471 ROE786469:ROE786471 RYA786469:RYA786471 SHW786469:SHW786471 SRS786469:SRS786471 TBO786469:TBO786471 TLK786469:TLK786471 TVG786469:TVG786471 UFC786469:UFC786471 UOY786469:UOY786471 UYU786469:UYU786471 VIQ786469:VIQ786471 VSM786469:VSM786471 WCI786469:WCI786471 WME786469:WME786471 WWA786469:WWA786471 S852005:S852007 JO852005:JO852007 TK852005:TK852007 ADG852005:ADG852007 ANC852005:ANC852007 AWY852005:AWY852007 BGU852005:BGU852007 BQQ852005:BQQ852007 CAM852005:CAM852007 CKI852005:CKI852007 CUE852005:CUE852007 DEA852005:DEA852007 DNW852005:DNW852007 DXS852005:DXS852007 EHO852005:EHO852007 ERK852005:ERK852007 FBG852005:FBG852007 FLC852005:FLC852007 FUY852005:FUY852007 GEU852005:GEU852007 GOQ852005:GOQ852007 GYM852005:GYM852007 HII852005:HII852007 HSE852005:HSE852007 ICA852005:ICA852007 ILW852005:ILW852007 IVS852005:IVS852007 JFO852005:JFO852007 JPK852005:JPK852007 JZG852005:JZG852007 KJC852005:KJC852007 KSY852005:KSY852007 LCU852005:LCU852007 LMQ852005:LMQ852007 LWM852005:LWM852007 MGI852005:MGI852007 MQE852005:MQE852007 NAA852005:NAA852007 NJW852005:NJW852007 NTS852005:NTS852007 ODO852005:ODO852007 ONK852005:ONK852007 OXG852005:OXG852007 PHC852005:PHC852007 PQY852005:PQY852007 QAU852005:QAU852007 QKQ852005:QKQ852007 QUM852005:QUM852007 REI852005:REI852007 ROE852005:ROE852007 RYA852005:RYA852007 SHW852005:SHW852007 SRS852005:SRS852007 TBO852005:TBO852007 TLK852005:TLK852007 TVG852005:TVG852007 UFC852005:UFC852007 UOY852005:UOY852007 UYU852005:UYU852007 VIQ852005:VIQ852007 VSM852005:VSM852007 WCI852005:WCI852007 WME852005:WME852007 WWA852005:WWA852007 S917541:S917543 JO917541:JO917543 TK917541:TK917543 ADG917541:ADG917543 ANC917541:ANC917543 AWY917541:AWY917543 BGU917541:BGU917543 BQQ917541:BQQ917543 CAM917541:CAM917543 CKI917541:CKI917543 CUE917541:CUE917543 DEA917541:DEA917543 DNW917541:DNW917543 DXS917541:DXS917543 EHO917541:EHO917543 ERK917541:ERK917543 FBG917541:FBG917543 FLC917541:FLC917543 FUY917541:FUY917543 GEU917541:GEU917543 GOQ917541:GOQ917543 GYM917541:GYM917543 HII917541:HII917543 HSE917541:HSE917543 ICA917541:ICA917543 ILW917541:ILW917543 IVS917541:IVS917543 JFO917541:JFO917543 JPK917541:JPK917543 JZG917541:JZG917543 KJC917541:KJC917543 KSY917541:KSY917543 LCU917541:LCU917543 LMQ917541:LMQ917543 LWM917541:LWM917543 MGI917541:MGI917543 MQE917541:MQE917543 NAA917541:NAA917543 NJW917541:NJW917543 NTS917541:NTS917543 ODO917541:ODO917543 ONK917541:ONK917543 OXG917541:OXG917543 PHC917541:PHC917543 PQY917541:PQY917543 QAU917541:QAU917543 QKQ917541:QKQ917543 QUM917541:QUM917543 REI917541:REI917543 ROE917541:ROE917543 RYA917541:RYA917543 SHW917541:SHW917543 SRS917541:SRS917543 TBO917541:TBO917543 TLK917541:TLK917543 TVG917541:TVG917543 UFC917541:UFC917543 UOY917541:UOY917543 UYU917541:UYU917543 VIQ917541:VIQ917543 VSM917541:VSM917543 WCI917541:WCI917543 WME917541:WME917543 WWA917541:WWA917543 S983077:S983079 JO983077:JO983079 TK983077:TK983079 ADG983077:ADG983079 ANC983077:ANC983079 AWY983077:AWY983079 BGU983077:BGU983079 BQQ983077:BQQ983079 CAM983077:CAM983079 CKI983077:CKI983079 CUE983077:CUE983079 DEA983077:DEA983079 DNW983077:DNW983079 DXS983077:DXS983079 EHO983077:EHO983079 ERK983077:ERK983079 FBG983077:FBG983079 FLC983077:FLC983079 FUY983077:FUY983079 GEU983077:GEU983079 GOQ983077:GOQ983079 GYM983077:GYM983079 HII983077:HII983079 HSE983077:HSE983079 ICA983077:ICA983079 ILW983077:ILW983079 IVS983077:IVS983079 JFO983077:JFO983079 JPK983077:JPK983079 JZG983077:JZG983079 KJC983077:KJC983079 KSY983077:KSY983079 LCU983077:LCU983079 LMQ983077:LMQ983079 LWM983077:LWM983079 MGI983077:MGI983079 MQE983077:MQE983079 NAA983077:NAA983079 NJW983077:NJW983079 NTS983077:NTS983079 ODO983077:ODO983079 ONK983077:ONK983079 OXG983077:OXG983079 PHC983077:PHC983079 PQY983077:PQY983079 QAU983077:QAU983079 QKQ983077:QKQ983079 QUM983077:QUM983079 REI983077:REI983079 ROE983077:ROE983079 RYA983077:RYA983079 SHW983077:SHW983079 SRS983077:SRS983079 TBO983077:TBO983079 TLK983077:TLK983079 TVG983077:TVG983079 UFC983077:UFC983079 UOY983077:UOY983079 UYU983077:UYU983079 VIQ983077:VIQ983079 VSM983077:VSM983079 WCI983077:WCI983079 WME983077:WME983079 WWA983077:WWA983079 R40:R43 JN40:JN43 TJ40:TJ43 ADF40:ADF43 ANB40:ANB43 AWX40:AWX43 BGT40:BGT43 BQP40:BQP43 CAL40:CAL43 CKH40:CKH43 CUD40:CUD43 DDZ40:DDZ43 DNV40:DNV43 DXR40:DXR43 EHN40:EHN43 ERJ40:ERJ43 FBF40:FBF43 FLB40:FLB43 FUX40:FUX43 GET40:GET43 GOP40:GOP43 GYL40:GYL43 HIH40:HIH43 HSD40:HSD43 IBZ40:IBZ43 ILV40:ILV43 IVR40:IVR43 JFN40:JFN43 JPJ40:JPJ43 JZF40:JZF43 KJB40:KJB43 KSX40:KSX43 LCT40:LCT43 LMP40:LMP43 LWL40:LWL43 MGH40:MGH43 MQD40:MQD43 MZZ40:MZZ43 NJV40:NJV43 NTR40:NTR43 ODN40:ODN43 ONJ40:ONJ43 OXF40:OXF43 PHB40:PHB43 PQX40:PQX43 QAT40:QAT43 QKP40:QKP43 QUL40:QUL43 REH40:REH43 ROD40:ROD43 RXZ40:RXZ43 SHV40:SHV43 SRR40:SRR43 TBN40:TBN43 TLJ40:TLJ43 TVF40:TVF43 UFB40:UFB43 UOX40:UOX43 UYT40:UYT43 VIP40:VIP43 VSL40:VSL43 WCH40:WCH43 WMD40:WMD43 WVZ40:WVZ43 R65576:R65579 JN65576:JN65579 TJ65576:TJ65579 ADF65576:ADF65579 ANB65576:ANB65579 AWX65576:AWX65579 BGT65576:BGT65579 BQP65576:BQP65579 CAL65576:CAL65579 CKH65576:CKH65579 CUD65576:CUD65579 DDZ65576:DDZ65579 DNV65576:DNV65579 DXR65576:DXR65579 EHN65576:EHN65579 ERJ65576:ERJ65579 FBF65576:FBF65579 FLB65576:FLB65579 FUX65576:FUX65579 GET65576:GET65579 GOP65576:GOP65579 GYL65576:GYL65579 HIH65576:HIH65579 HSD65576:HSD65579 IBZ65576:IBZ65579 ILV65576:ILV65579 IVR65576:IVR65579 JFN65576:JFN65579 JPJ65576:JPJ65579 JZF65576:JZF65579 KJB65576:KJB65579 KSX65576:KSX65579 LCT65576:LCT65579 LMP65576:LMP65579 LWL65576:LWL65579 MGH65576:MGH65579 MQD65576:MQD65579 MZZ65576:MZZ65579 NJV65576:NJV65579 NTR65576:NTR65579 ODN65576:ODN65579 ONJ65576:ONJ65579 OXF65576:OXF65579 PHB65576:PHB65579 PQX65576:PQX65579 QAT65576:QAT65579 QKP65576:QKP65579 QUL65576:QUL65579 REH65576:REH65579 ROD65576:ROD65579 RXZ65576:RXZ65579 SHV65576:SHV65579 SRR65576:SRR65579 TBN65576:TBN65579 TLJ65576:TLJ65579 TVF65576:TVF65579 UFB65576:UFB65579 UOX65576:UOX65579 UYT65576:UYT65579 VIP65576:VIP65579 VSL65576:VSL65579 WCH65576:WCH65579 WMD65576:WMD65579 WVZ65576:WVZ65579 R131112:R131115 JN131112:JN131115 TJ131112:TJ131115 ADF131112:ADF131115 ANB131112:ANB131115 AWX131112:AWX131115 BGT131112:BGT131115 BQP131112:BQP131115 CAL131112:CAL131115 CKH131112:CKH131115 CUD131112:CUD131115 DDZ131112:DDZ131115 DNV131112:DNV131115 DXR131112:DXR131115 EHN131112:EHN131115 ERJ131112:ERJ131115 FBF131112:FBF131115 FLB131112:FLB131115 FUX131112:FUX131115 GET131112:GET131115 GOP131112:GOP131115 GYL131112:GYL131115 HIH131112:HIH131115 HSD131112:HSD131115 IBZ131112:IBZ131115 ILV131112:ILV131115 IVR131112:IVR131115 JFN131112:JFN131115 JPJ131112:JPJ131115 JZF131112:JZF131115 KJB131112:KJB131115 KSX131112:KSX131115 LCT131112:LCT131115 LMP131112:LMP131115 LWL131112:LWL131115 MGH131112:MGH131115 MQD131112:MQD131115 MZZ131112:MZZ131115 NJV131112:NJV131115 NTR131112:NTR131115 ODN131112:ODN131115 ONJ131112:ONJ131115 OXF131112:OXF131115 PHB131112:PHB131115 PQX131112:PQX131115 QAT131112:QAT131115 QKP131112:QKP131115 QUL131112:QUL131115 REH131112:REH131115 ROD131112:ROD131115 RXZ131112:RXZ131115 SHV131112:SHV131115 SRR131112:SRR131115 TBN131112:TBN131115 TLJ131112:TLJ131115 TVF131112:TVF131115 UFB131112:UFB131115 UOX131112:UOX131115 UYT131112:UYT131115 VIP131112:VIP131115 VSL131112:VSL131115 WCH131112:WCH131115 WMD131112:WMD131115 WVZ131112:WVZ131115 R196648:R196651 JN196648:JN196651 TJ196648:TJ196651 ADF196648:ADF196651 ANB196648:ANB196651 AWX196648:AWX196651 BGT196648:BGT196651 BQP196648:BQP196651 CAL196648:CAL196651 CKH196648:CKH196651 CUD196648:CUD196651 DDZ196648:DDZ196651 DNV196648:DNV196651 DXR196648:DXR196651 EHN196648:EHN196651 ERJ196648:ERJ196651 FBF196648:FBF196651 FLB196648:FLB196651 FUX196648:FUX196651 GET196648:GET196651 GOP196648:GOP196651 GYL196648:GYL196651 HIH196648:HIH196651 HSD196648:HSD196651 IBZ196648:IBZ196651 ILV196648:ILV196651 IVR196648:IVR196651 JFN196648:JFN196651 JPJ196648:JPJ196651 JZF196648:JZF196651 KJB196648:KJB196651 KSX196648:KSX196651 LCT196648:LCT196651 LMP196648:LMP196651 LWL196648:LWL196651 MGH196648:MGH196651 MQD196648:MQD196651 MZZ196648:MZZ196651 NJV196648:NJV196651 NTR196648:NTR196651 ODN196648:ODN196651 ONJ196648:ONJ196651 OXF196648:OXF196651 PHB196648:PHB196651 PQX196648:PQX196651 QAT196648:QAT196651 QKP196648:QKP196651 QUL196648:QUL196651 REH196648:REH196651 ROD196648:ROD196651 RXZ196648:RXZ196651 SHV196648:SHV196651 SRR196648:SRR196651 TBN196648:TBN196651 TLJ196648:TLJ196651 TVF196648:TVF196651 UFB196648:UFB196651 UOX196648:UOX196651 UYT196648:UYT196651 VIP196648:VIP196651 VSL196648:VSL196651 WCH196648:WCH196651 WMD196648:WMD196651 WVZ196648:WVZ196651 R262184:R262187 JN262184:JN262187 TJ262184:TJ262187 ADF262184:ADF262187 ANB262184:ANB262187 AWX262184:AWX262187 BGT262184:BGT262187 BQP262184:BQP262187 CAL262184:CAL262187 CKH262184:CKH262187 CUD262184:CUD262187 DDZ262184:DDZ262187 DNV262184:DNV262187 DXR262184:DXR262187 EHN262184:EHN262187 ERJ262184:ERJ262187 FBF262184:FBF262187 FLB262184:FLB262187 FUX262184:FUX262187 GET262184:GET262187 GOP262184:GOP262187 GYL262184:GYL262187 HIH262184:HIH262187 HSD262184:HSD262187 IBZ262184:IBZ262187 ILV262184:ILV262187 IVR262184:IVR262187 JFN262184:JFN262187 JPJ262184:JPJ262187 JZF262184:JZF262187 KJB262184:KJB262187 KSX262184:KSX262187 LCT262184:LCT262187 LMP262184:LMP262187 LWL262184:LWL262187 MGH262184:MGH262187 MQD262184:MQD262187 MZZ262184:MZZ262187 NJV262184:NJV262187 NTR262184:NTR262187 ODN262184:ODN262187 ONJ262184:ONJ262187 OXF262184:OXF262187 PHB262184:PHB262187 PQX262184:PQX262187 QAT262184:QAT262187 QKP262184:QKP262187 QUL262184:QUL262187 REH262184:REH262187 ROD262184:ROD262187 RXZ262184:RXZ262187 SHV262184:SHV262187 SRR262184:SRR262187 TBN262184:TBN262187 TLJ262184:TLJ262187 TVF262184:TVF262187 UFB262184:UFB262187 UOX262184:UOX262187 UYT262184:UYT262187 VIP262184:VIP262187 VSL262184:VSL262187 WCH262184:WCH262187 WMD262184:WMD262187 WVZ262184:WVZ262187 R327720:R327723 JN327720:JN327723 TJ327720:TJ327723 ADF327720:ADF327723 ANB327720:ANB327723 AWX327720:AWX327723 BGT327720:BGT327723 BQP327720:BQP327723 CAL327720:CAL327723 CKH327720:CKH327723 CUD327720:CUD327723 DDZ327720:DDZ327723 DNV327720:DNV327723 DXR327720:DXR327723 EHN327720:EHN327723 ERJ327720:ERJ327723 FBF327720:FBF327723 FLB327720:FLB327723 FUX327720:FUX327723 GET327720:GET327723 GOP327720:GOP327723 GYL327720:GYL327723 HIH327720:HIH327723 HSD327720:HSD327723 IBZ327720:IBZ327723 ILV327720:ILV327723 IVR327720:IVR327723 JFN327720:JFN327723 JPJ327720:JPJ327723 JZF327720:JZF327723 KJB327720:KJB327723 KSX327720:KSX327723 LCT327720:LCT327723 LMP327720:LMP327723 LWL327720:LWL327723 MGH327720:MGH327723 MQD327720:MQD327723 MZZ327720:MZZ327723 NJV327720:NJV327723 NTR327720:NTR327723 ODN327720:ODN327723 ONJ327720:ONJ327723 OXF327720:OXF327723 PHB327720:PHB327723 PQX327720:PQX327723 QAT327720:QAT327723 QKP327720:QKP327723 QUL327720:QUL327723 REH327720:REH327723 ROD327720:ROD327723 RXZ327720:RXZ327723 SHV327720:SHV327723 SRR327720:SRR327723 TBN327720:TBN327723 TLJ327720:TLJ327723 TVF327720:TVF327723 UFB327720:UFB327723 UOX327720:UOX327723 UYT327720:UYT327723 VIP327720:VIP327723 VSL327720:VSL327723 WCH327720:WCH327723 WMD327720:WMD327723 WVZ327720:WVZ327723 R393256:R393259 JN393256:JN393259 TJ393256:TJ393259 ADF393256:ADF393259 ANB393256:ANB393259 AWX393256:AWX393259 BGT393256:BGT393259 BQP393256:BQP393259 CAL393256:CAL393259 CKH393256:CKH393259 CUD393256:CUD393259 DDZ393256:DDZ393259 DNV393256:DNV393259 DXR393256:DXR393259 EHN393256:EHN393259 ERJ393256:ERJ393259 FBF393256:FBF393259 FLB393256:FLB393259 FUX393256:FUX393259 GET393256:GET393259 GOP393256:GOP393259 GYL393256:GYL393259 HIH393256:HIH393259 HSD393256:HSD393259 IBZ393256:IBZ393259 ILV393256:ILV393259 IVR393256:IVR393259 JFN393256:JFN393259 JPJ393256:JPJ393259 JZF393256:JZF393259 KJB393256:KJB393259 KSX393256:KSX393259 LCT393256:LCT393259 LMP393256:LMP393259 LWL393256:LWL393259 MGH393256:MGH393259 MQD393256:MQD393259 MZZ393256:MZZ393259 NJV393256:NJV393259 NTR393256:NTR393259 ODN393256:ODN393259 ONJ393256:ONJ393259 OXF393256:OXF393259 PHB393256:PHB393259 PQX393256:PQX393259 QAT393256:QAT393259 QKP393256:QKP393259 QUL393256:QUL393259 REH393256:REH393259 ROD393256:ROD393259 RXZ393256:RXZ393259 SHV393256:SHV393259 SRR393256:SRR393259 TBN393256:TBN393259 TLJ393256:TLJ393259 TVF393256:TVF393259 UFB393256:UFB393259 UOX393256:UOX393259 UYT393256:UYT393259 VIP393256:VIP393259 VSL393256:VSL393259 WCH393256:WCH393259 WMD393256:WMD393259 WVZ393256:WVZ393259 R458792:R458795 JN458792:JN458795 TJ458792:TJ458795 ADF458792:ADF458795 ANB458792:ANB458795 AWX458792:AWX458795 BGT458792:BGT458795 BQP458792:BQP458795 CAL458792:CAL458795 CKH458792:CKH458795 CUD458792:CUD458795 DDZ458792:DDZ458795 DNV458792:DNV458795 DXR458792:DXR458795 EHN458792:EHN458795 ERJ458792:ERJ458795 FBF458792:FBF458795 FLB458792:FLB458795 FUX458792:FUX458795 GET458792:GET458795 GOP458792:GOP458795 GYL458792:GYL458795 HIH458792:HIH458795 HSD458792:HSD458795 IBZ458792:IBZ458795 ILV458792:ILV458795 IVR458792:IVR458795 JFN458792:JFN458795 JPJ458792:JPJ458795 JZF458792:JZF458795 KJB458792:KJB458795 KSX458792:KSX458795 LCT458792:LCT458795 LMP458792:LMP458795 LWL458792:LWL458795 MGH458792:MGH458795 MQD458792:MQD458795 MZZ458792:MZZ458795 NJV458792:NJV458795 NTR458792:NTR458795 ODN458792:ODN458795 ONJ458792:ONJ458795 OXF458792:OXF458795 PHB458792:PHB458795 PQX458792:PQX458795 QAT458792:QAT458795 QKP458792:QKP458795 QUL458792:QUL458795 REH458792:REH458795 ROD458792:ROD458795 RXZ458792:RXZ458795 SHV458792:SHV458795 SRR458792:SRR458795 TBN458792:TBN458795 TLJ458792:TLJ458795 TVF458792:TVF458795 UFB458792:UFB458795 UOX458792:UOX458795 UYT458792:UYT458795 VIP458792:VIP458795 VSL458792:VSL458795 WCH458792:WCH458795 WMD458792:WMD458795 WVZ458792:WVZ458795 R524328:R524331 JN524328:JN524331 TJ524328:TJ524331 ADF524328:ADF524331 ANB524328:ANB524331 AWX524328:AWX524331 BGT524328:BGT524331 BQP524328:BQP524331 CAL524328:CAL524331 CKH524328:CKH524331 CUD524328:CUD524331 DDZ524328:DDZ524331 DNV524328:DNV524331 DXR524328:DXR524331 EHN524328:EHN524331 ERJ524328:ERJ524331 FBF524328:FBF524331 FLB524328:FLB524331 FUX524328:FUX524331 GET524328:GET524331 GOP524328:GOP524331 GYL524328:GYL524331 HIH524328:HIH524331 HSD524328:HSD524331 IBZ524328:IBZ524331 ILV524328:ILV524331 IVR524328:IVR524331 JFN524328:JFN524331 JPJ524328:JPJ524331 JZF524328:JZF524331 KJB524328:KJB524331 KSX524328:KSX524331 LCT524328:LCT524331 LMP524328:LMP524331 LWL524328:LWL524331 MGH524328:MGH524331 MQD524328:MQD524331 MZZ524328:MZZ524331 NJV524328:NJV524331 NTR524328:NTR524331 ODN524328:ODN524331 ONJ524328:ONJ524331 OXF524328:OXF524331 PHB524328:PHB524331 PQX524328:PQX524331 QAT524328:QAT524331 QKP524328:QKP524331 QUL524328:QUL524331 REH524328:REH524331 ROD524328:ROD524331 RXZ524328:RXZ524331 SHV524328:SHV524331 SRR524328:SRR524331 TBN524328:TBN524331 TLJ524328:TLJ524331 TVF524328:TVF524331 UFB524328:UFB524331 UOX524328:UOX524331 UYT524328:UYT524331 VIP524328:VIP524331 VSL524328:VSL524331 WCH524328:WCH524331 WMD524328:WMD524331 WVZ524328:WVZ524331 R589864:R589867 JN589864:JN589867 TJ589864:TJ589867 ADF589864:ADF589867 ANB589864:ANB589867 AWX589864:AWX589867 BGT589864:BGT589867 BQP589864:BQP589867 CAL589864:CAL589867 CKH589864:CKH589867 CUD589864:CUD589867 DDZ589864:DDZ589867 DNV589864:DNV589867 DXR589864:DXR589867 EHN589864:EHN589867 ERJ589864:ERJ589867 FBF589864:FBF589867 FLB589864:FLB589867 FUX589864:FUX589867 GET589864:GET589867 GOP589864:GOP589867 GYL589864:GYL589867 HIH589864:HIH589867 HSD589864:HSD589867 IBZ589864:IBZ589867 ILV589864:ILV589867 IVR589864:IVR589867 JFN589864:JFN589867 JPJ589864:JPJ589867 JZF589864:JZF589867 KJB589864:KJB589867 KSX589864:KSX589867 LCT589864:LCT589867 LMP589864:LMP589867 LWL589864:LWL589867 MGH589864:MGH589867 MQD589864:MQD589867 MZZ589864:MZZ589867 NJV589864:NJV589867 NTR589864:NTR589867 ODN589864:ODN589867 ONJ589864:ONJ589867 OXF589864:OXF589867 PHB589864:PHB589867 PQX589864:PQX589867 QAT589864:QAT589867 QKP589864:QKP589867 QUL589864:QUL589867 REH589864:REH589867 ROD589864:ROD589867 RXZ589864:RXZ589867 SHV589864:SHV589867 SRR589864:SRR589867 TBN589864:TBN589867 TLJ589864:TLJ589867 TVF589864:TVF589867 UFB589864:UFB589867 UOX589864:UOX589867 UYT589864:UYT589867 VIP589864:VIP589867 VSL589864:VSL589867 WCH589864:WCH589867 WMD589864:WMD589867 WVZ589864:WVZ589867 R655400:R655403 JN655400:JN655403 TJ655400:TJ655403 ADF655400:ADF655403 ANB655400:ANB655403 AWX655400:AWX655403 BGT655400:BGT655403 BQP655400:BQP655403 CAL655400:CAL655403 CKH655400:CKH655403 CUD655400:CUD655403 DDZ655400:DDZ655403 DNV655400:DNV655403 DXR655400:DXR655403 EHN655400:EHN655403 ERJ655400:ERJ655403 FBF655400:FBF655403 FLB655400:FLB655403 FUX655400:FUX655403 GET655400:GET655403 GOP655400:GOP655403 GYL655400:GYL655403 HIH655400:HIH655403 HSD655400:HSD655403 IBZ655400:IBZ655403 ILV655400:ILV655403 IVR655400:IVR655403 JFN655400:JFN655403 JPJ655400:JPJ655403 JZF655400:JZF655403 KJB655400:KJB655403 KSX655400:KSX655403 LCT655400:LCT655403 LMP655400:LMP655403 LWL655400:LWL655403 MGH655400:MGH655403 MQD655400:MQD655403 MZZ655400:MZZ655403 NJV655400:NJV655403 NTR655400:NTR655403 ODN655400:ODN655403 ONJ655400:ONJ655403 OXF655400:OXF655403 PHB655400:PHB655403 PQX655400:PQX655403 QAT655400:QAT655403 QKP655400:QKP655403 QUL655400:QUL655403 REH655400:REH655403 ROD655400:ROD655403 RXZ655400:RXZ655403 SHV655400:SHV655403 SRR655400:SRR655403 TBN655400:TBN655403 TLJ655400:TLJ655403 TVF655400:TVF655403 UFB655400:UFB655403 UOX655400:UOX655403 UYT655400:UYT655403 VIP655400:VIP655403 VSL655400:VSL655403 WCH655400:WCH655403 WMD655400:WMD655403 WVZ655400:WVZ655403 R720936:R720939 JN720936:JN720939 TJ720936:TJ720939 ADF720936:ADF720939 ANB720936:ANB720939 AWX720936:AWX720939 BGT720936:BGT720939 BQP720936:BQP720939 CAL720936:CAL720939 CKH720936:CKH720939 CUD720936:CUD720939 DDZ720936:DDZ720939 DNV720936:DNV720939 DXR720936:DXR720939 EHN720936:EHN720939 ERJ720936:ERJ720939 FBF720936:FBF720939 FLB720936:FLB720939 FUX720936:FUX720939 GET720936:GET720939 GOP720936:GOP720939 GYL720936:GYL720939 HIH720936:HIH720939 HSD720936:HSD720939 IBZ720936:IBZ720939 ILV720936:ILV720939 IVR720936:IVR720939 JFN720936:JFN720939 JPJ720936:JPJ720939 JZF720936:JZF720939 KJB720936:KJB720939 KSX720936:KSX720939 LCT720936:LCT720939 LMP720936:LMP720939 LWL720936:LWL720939 MGH720936:MGH720939 MQD720936:MQD720939 MZZ720936:MZZ720939 NJV720936:NJV720939 NTR720936:NTR720939 ODN720936:ODN720939 ONJ720936:ONJ720939 OXF720936:OXF720939 PHB720936:PHB720939 PQX720936:PQX720939 QAT720936:QAT720939 QKP720936:QKP720939 QUL720936:QUL720939 REH720936:REH720939 ROD720936:ROD720939 RXZ720936:RXZ720939 SHV720936:SHV720939 SRR720936:SRR720939 TBN720936:TBN720939 TLJ720936:TLJ720939 TVF720936:TVF720939 UFB720936:UFB720939 UOX720936:UOX720939 UYT720936:UYT720939 VIP720936:VIP720939 VSL720936:VSL720939 WCH720936:WCH720939 WMD720936:WMD720939 WVZ720936:WVZ720939 R786472:R786475 JN786472:JN786475 TJ786472:TJ786475 ADF786472:ADF786475 ANB786472:ANB786475 AWX786472:AWX786475 BGT786472:BGT786475 BQP786472:BQP786475 CAL786472:CAL786475 CKH786472:CKH786475 CUD786472:CUD786475 DDZ786472:DDZ786475 DNV786472:DNV786475 DXR786472:DXR786475 EHN786472:EHN786475 ERJ786472:ERJ786475 FBF786472:FBF786475 FLB786472:FLB786475 FUX786472:FUX786475 GET786472:GET786475 GOP786472:GOP786475 GYL786472:GYL786475 HIH786472:HIH786475 HSD786472:HSD786475 IBZ786472:IBZ786475 ILV786472:ILV786475 IVR786472:IVR786475 JFN786472:JFN786475 JPJ786472:JPJ786475 JZF786472:JZF786475 KJB786472:KJB786475 KSX786472:KSX786475 LCT786472:LCT786475 LMP786472:LMP786475 LWL786472:LWL786475 MGH786472:MGH786475 MQD786472:MQD786475 MZZ786472:MZZ786475 NJV786472:NJV786475 NTR786472:NTR786475 ODN786472:ODN786475 ONJ786472:ONJ786475 OXF786472:OXF786475 PHB786472:PHB786475 PQX786472:PQX786475 QAT786472:QAT786475 QKP786472:QKP786475 QUL786472:QUL786475 REH786472:REH786475 ROD786472:ROD786475 RXZ786472:RXZ786475 SHV786472:SHV786475 SRR786472:SRR786475 TBN786472:TBN786475 TLJ786472:TLJ786475 TVF786472:TVF786475 UFB786472:UFB786475 UOX786472:UOX786475 UYT786472:UYT786475 VIP786472:VIP786475 VSL786472:VSL786475 WCH786472:WCH786475 WMD786472:WMD786475 WVZ786472:WVZ786475 R852008:R852011 JN852008:JN852011 TJ852008:TJ852011 ADF852008:ADF852011 ANB852008:ANB852011 AWX852008:AWX852011 BGT852008:BGT852011 BQP852008:BQP852011 CAL852008:CAL852011 CKH852008:CKH852011 CUD852008:CUD852011 DDZ852008:DDZ852011 DNV852008:DNV852011 DXR852008:DXR852011 EHN852008:EHN852011 ERJ852008:ERJ852011 FBF852008:FBF852011 FLB852008:FLB852011 FUX852008:FUX852011 GET852008:GET852011 GOP852008:GOP852011 GYL852008:GYL852011 HIH852008:HIH852011 HSD852008:HSD852011 IBZ852008:IBZ852011 ILV852008:ILV852011 IVR852008:IVR852011 JFN852008:JFN852011 JPJ852008:JPJ852011 JZF852008:JZF852011 KJB852008:KJB852011 KSX852008:KSX852011 LCT852008:LCT852011 LMP852008:LMP852011 LWL852008:LWL852011 MGH852008:MGH852011 MQD852008:MQD852011 MZZ852008:MZZ852011 NJV852008:NJV852011 NTR852008:NTR852011 ODN852008:ODN852011 ONJ852008:ONJ852011 OXF852008:OXF852011 PHB852008:PHB852011 PQX852008:PQX852011 QAT852008:QAT852011 QKP852008:QKP852011 QUL852008:QUL852011 REH852008:REH852011 ROD852008:ROD852011 RXZ852008:RXZ852011 SHV852008:SHV852011 SRR852008:SRR852011 TBN852008:TBN852011 TLJ852008:TLJ852011 TVF852008:TVF852011 UFB852008:UFB852011 UOX852008:UOX852011 UYT852008:UYT852011 VIP852008:VIP852011 VSL852008:VSL852011 WCH852008:WCH852011 WMD852008:WMD852011 WVZ852008:WVZ852011 R917544:R917547 JN917544:JN917547 TJ917544:TJ917547 ADF917544:ADF917547 ANB917544:ANB917547 AWX917544:AWX917547 BGT917544:BGT917547 BQP917544:BQP917547 CAL917544:CAL917547 CKH917544:CKH917547 CUD917544:CUD917547 DDZ917544:DDZ917547 DNV917544:DNV917547 DXR917544:DXR917547 EHN917544:EHN917547 ERJ917544:ERJ917547 FBF917544:FBF917547 FLB917544:FLB917547 FUX917544:FUX917547 GET917544:GET917547 GOP917544:GOP917547 GYL917544:GYL917547 HIH917544:HIH917547 HSD917544:HSD917547 IBZ917544:IBZ917547 ILV917544:ILV917547 IVR917544:IVR917547 JFN917544:JFN917547 JPJ917544:JPJ917547 JZF917544:JZF917547 KJB917544:KJB917547 KSX917544:KSX917547 LCT917544:LCT917547 LMP917544:LMP917547 LWL917544:LWL917547 MGH917544:MGH917547 MQD917544:MQD917547 MZZ917544:MZZ917547 NJV917544:NJV917547 NTR917544:NTR917547 ODN917544:ODN917547 ONJ917544:ONJ917547 OXF917544:OXF917547 PHB917544:PHB917547 PQX917544:PQX917547 QAT917544:QAT917547 QKP917544:QKP917547 QUL917544:QUL917547 REH917544:REH917547 ROD917544:ROD917547 RXZ917544:RXZ917547 SHV917544:SHV917547 SRR917544:SRR917547 TBN917544:TBN917547 TLJ917544:TLJ917547 TVF917544:TVF917547 UFB917544:UFB917547 UOX917544:UOX917547 UYT917544:UYT917547 VIP917544:VIP917547 VSL917544:VSL917547 WCH917544:WCH917547 WMD917544:WMD917547 WVZ917544:WVZ917547 R983080:R983083 JN983080:JN983083 TJ983080:TJ983083 ADF983080:ADF983083 ANB983080:ANB983083 AWX983080:AWX983083 BGT983080:BGT983083 BQP983080:BQP983083 CAL983080:CAL983083 CKH983080:CKH983083 CUD983080:CUD983083 DDZ983080:DDZ983083 DNV983080:DNV983083 DXR983080:DXR983083 EHN983080:EHN983083 ERJ983080:ERJ983083 FBF983080:FBF983083 FLB983080:FLB983083 FUX983080:FUX983083 GET983080:GET983083 GOP983080:GOP983083 GYL983080:GYL983083 HIH983080:HIH983083 HSD983080:HSD983083 IBZ983080:IBZ983083 ILV983080:ILV983083 IVR983080:IVR983083 JFN983080:JFN983083 JPJ983080:JPJ983083 JZF983080:JZF983083 KJB983080:KJB983083 KSX983080:KSX983083 LCT983080:LCT983083 LMP983080:LMP983083 LWL983080:LWL983083 MGH983080:MGH983083 MQD983080:MQD983083 MZZ983080:MZZ983083 NJV983080:NJV983083 NTR983080:NTR983083 ODN983080:ODN983083 ONJ983080:ONJ983083 OXF983080:OXF983083 PHB983080:PHB983083 PQX983080:PQX983083 QAT983080:QAT983083 QKP983080:QKP983083 QUL983080:QUL983083 REH983080:REH983083 ROD983080:ROD983083 RXZ983080:RXZ983083 SHV983080:SHV983083 SRR983080:SRR983083 TBN983080:TBN983083 TLJ983080:TLJ983083 TVF983080:TVF983083 UFB983080:UFB983083 UOX983080:UOX983083 UYT983080:UYT983083 VIP983080:VIP983083 VSL983080:VSL983083 WCH983080:WCH983083 WMD983080:WMD983083 WVZ983080:WVZ983083 O37:O39 JK37:JK39 TG37:TG39 ADC37:ADC39 AMY37:AMY39 AWU37:AWU39 BGQ37:BGQ39 BQM37:BQM39 CAI37:CAI39 CKE37:CKE39 CUA37:CUA39 DDW37:DDW39 DNS37:DNS39 DXO37:DXO39 EHK37:EHK39 ERG37:ERG39 FBC37:FBC39 FKY37:FKY39 FUU37:FUU39 GEQ37:GEQ39 GOM37:GOM39 GYI37:GYI39 HIE37:HIE39 HSA37:HSA39 IBW37:IBW39 ILS37:ILS39 IVO37:IVO39 JFK37:JFK39 JPG37:JPG39 JZC37:JZC39 KIY37:KIY39 KSU37:KSU39 LCQ37:LCQ39 LMM37:LMM39 LWI37:LWI39 MGE37:MGE39 MQA37:MQA39 MZW37:MZW39 NJS37:NJS39 NTO37:NTO39 ODK37:ODK39 ONG37:ONG39 OXC37:OXC39 PGY37:PGY39 PQU37:PQU39 QAQ37:QAQ39 QKM37:QKM39 QUI37:QUI39 REE37:REE39 ROA37:ROA39 RXW37:RXW39 SHS37:SHS39 SRO37:SRO39 TBK37:TBK39 TLG37:TLG39 TVC37:TVC39 UEY37:UEY39 UOU37:UOU39 UYQ37:UYQ39 VIM37:VIM39 VSI37:VSI39 WCE37:WCE39 WMA37:WMA39 WVW37:WVW39 O65573:O65575 JK65573:JK65575 TG65573:TG65575 ADC65573:ADC65575 AMY65573:AMY65575 AWU65573:AWU65575 BGQ65573:BGQ65575 BQM65573:BQM65575 CAI65573:CAI65575 CKE65573:CKE65575 CUA65573:CUA65575 DDW65573:DDW65575 DNS65573:DNS65575 DXO65573:DXO65575 EHK65573:EHK65575 ERG65573:ERG65575 FBC65573:FBC65575 FKY65573:FKY65575 FUU65573:FUU65575 GEQ65573:GEQ65575 GOM65573:GOM65575 GYI65573:GYI65575 HIE65573:HIE65575 HSA65573:HSA65575 IBW65573:IBW65575 ILS65573:ILS65575 IVO65573:IVO65575 JFK65573:JFK65575 JPG65573:JPG65575 JZC65573:JZC65575 KIY65573:KIY65575 KSU65573:KSU65575 LCQ65573:LCQ65575 LMM65573:LMM65575 LWI65573:LWI65575 MGE65573:MGE65575 MQA65573:MQA65575 MZW65573:MZW65575 NJS65573:NJS65575 NTO65573:NTO65575 ODK65573:ODK65575 ONG65573:ONG65575 OXC65573:OXC65575 PGY65573:PGY65575 PQU65573:PQU65575 QAQ65573:QAQ65575 QKM65573:QKM65575 QUI65573:QUI65575 REE65573:REE65575 ROA65573:ROA65575 RXW65573:RXW65575 SHS65573:SHS65575 SRO65573:SRO65575 TBK65573:TBK65575 TLG65573:TLG65575 TVC65573:TVC65575 UEY65573:UEY65575 UOU65573:UOU65575 UYQ65573:UYQ65575 VIM65573:VIM65575 VSI65573:VSI65575 WCE65573:WCE65575 WMA65573:WMA65575 WVW65573:WVW65575 O131109:O131111 JK131109:JK131111 TG131109:TG131111 ADC131109:ADC131111 AMY131109:AMY131111 AWU131109:AWU131111 BGQ131109:BGQ131111 BQM131109:BQM131111 CAI131109:CAI131111 CKE131109:CKE131111 CUA131109:CUA131111 DDW131109:DDW131111 DNS131109:DNS131111 DXO131109:DXO131111 EHK131109:EHK131111 ERG131109:ERG131111 FBC131109:FBC131111 FKY131109:FKY131111 FUU131109:FUU131111 GEQ131109:GEQ131111 GOM131109:GOM131111 GYI131109:GYI131111 HIE131109:HIE131111 HSA131109:HSA131111 IBW131109:IBW131111 ILS131109:ILS131111 IVO131109:IVO131111 JFK131109:JFK131111 JPG131109:JPG131111 JZC131109:JZC131111 KIY131109:KIY131111 KSU131109:KSU131111 LCQ131109:LCQ131111 LMM131109:LMM131111 LWI131109:LWI131111 MGE131109:MGE131111 MQA131109:MQA131111 MZW131109:MZW131111 NJS131109:NJS131111 NTO131109:NTO131111 ODK131109:ODK131111 ONG131109:ONG131111 OXC131109:OXC131111 PGY131109:PGY131111 PQU131109:PQU131111 QAQ131109:QAQ131111 QKM131109:QKM131111 QUI131109:QUI131111 REE131109:REE131111 ROA131109:ROA131111 RXW131109:RXW131111 SHS131109:SHS131111 SRO131109:SRO131111 TBK131109:TBK131111 TLG131109:TLG131111 TVC131109:TVC131111 UEY131109:UEY131111 UOU131109:UOU131111 UYQ131109:UYQ131111 VIM131109:VIM131111 VSI131109:VSI131111 WCE131109:WCE131111 WMA131109:WMA131111 WVW131109:WVW131111 O196645:O196647 JK196645:JK196647 TG196645:TG196647 ADC196645:ADC196647 AMY196645:AMY196647 AWU196645:AWU196647 BGQ196645:BGQ196647 BQM196645:BQM196647 CAI196645:CAI196647 CKE196645:CKE196647 CUA196645:CUA196647 DDW196645:DDW196647 DNS196645:DNS196647 DXO196645:DXO196647 EHK196645:EHK196647 ERG196645:ERG196647 FBC196645:FBC196647 FKY196645:FKY196647 FUU196645:FUU196647 GEQ196645:GEQ196647 GOM196645:GOM196647 GYI196645:GYI196647 HIE196645:HIE196647 HSA196645:HSA196647 IBW196645:IBW196647 ILS196645:ILS196647 IVO196645:IVO196647 JFK196645:JFK196647 JPG196645:JPG196647 JZC196645:JZC196647 KIY196645:KIY196647 KSU196645:KSU196647 LCQ196645:LCQ196647 LMM196645:LMM196647 LWI196645:LWI196647 MGE196645:MGE196647 MQA196645:MQA196647 MZW196645:MZW196647 NJS196645:NJS196647 NTO196645:NTO196647 ODK196645:ODK196647 ONG196645:ONG196647 OXC196645:OXC196647 PGY196645:PGY196647 PQU196645:PQU196647 QAQ196645:QAQ196647 QKM196645:QKM196647 QUI196645:QUI196647 REE196645:REE196647 ROA196645:ROA196647 RXW196645:RXW196647 SHS196645:SHS196647 SRO196645:SRO196647 TBK196645:TBK196647 TLG196645:TLG196647 TVC196645:TVC196647 UEY196645:UEY196647 UOU196645:UOU196647 UYQ196645:UYQ196647 VIM196645:VIM196647 VSI196645:VSI196647 WCE196645:WCE196647 WMA196645:WMA196647 WVW196645:WVW196647 O262181:O262183 JK262181:JK262183 TG262181:TG262183 ADC262181:ADC262183 AMY262181:AMY262183 AWU262181:AWU262183 BGQ262181:BGQ262183 BQM262181:BQM262183 CAI262181:CAI262183 CKE262181:CKE262183 CUA262181:CUA262183 DDW262181:DDW262183 DNS262181:DNS262183 DXO262181:DXO262183 EHK262181:EHK262183 ERG262181:ERG262183 FBC262181:FBC262183 FKY262181:FKY262183 FUU262181:FUU262183 GEQ262181:GEQ262183 GOM262181:GOM262183 GYI262181:GYI262183 HIE262181:HIE262183 HSA262181:HSA262183 IBW262181:IBW262183 ILS262181:ILS262183 IVO262181:IVO262183 JFK262181:JFK262183 JPG262181:JPG262183 JZC262181:JZC262183 KIY262181:KIY262183 KSU262181:KSU262183 LCQ262181:LCQ262183 LMM262181:LMM262183 LWI262181:LWI262183 MGE262181:MGE262183 MQA262181:MQA262183 MZW262181:MZW262183 NJS262181:NJS262183 NTO262181:NTO262183 ODK262181:ODK262183 ONG262181:ONG262183 OXC262181:OXC262183 PGY262181:PGY262183 PQU262181:PQU262183 QAQ262181:QAQ262183 QKM262181:QKM262183 QUI262181:QUI262183 REE262181:REE262183 ROA262181:ROA262183 RXW262181:RXW262183 SHS262181:SHS262183 SRO262181:SRO262183 TBK262181:TBK262183 TLG262181:TLG262183 TVC262181:TVC262183 UEY262181:UEY262183 UOU262181:UOU262183 UYQ262181:UYQ262183 VIM262181:VIM262183 VSI262181:VSI262183 WCE262181:WCE262183 WMA262181:WMA262183 WVW262181:WVW262183 O327717:O327719 JK327717:JK327719 TG327717:TG327719 ADC327717:ADC327719 AMY327717:AMY327719 AWU327717:AWU327719 BGQ327717:BGQ327719 BQM327717:BQM327719 CAI327717:CAI327719 CKE327717:CKE327719 CUA327717:CUA327719 DDW327717:DDW327719 DNS327717:DNS327719 DXO327717:DXO327719 EHK327717:EHK327719 ERG327717:ERG327719 FBC327717:FBC327719 FKY327717:FKY327719 FUU327717:FUU327719 GEQ327717:GEQ327719 GOM327717:GOM327719 GYI327717:GYI327719 HIE327717:HIE327719 HSA327717:HSA327719 IBW327717:IBW327719 ILS327717:ILS327719 IVO327717:IVO327719 JFK327717:JFK327719 JPG327717:JPG327719 JZC327717:JZC327719 KIY327717:KIY327719 KSU327717:KSU327719 LCQ327717:LCQ327719 LMM327717:LMM327719 LWI327717:LWI327719 MGE327717:MGE327719 MQA327717:MQA327719 MZW327717:MZW327719 NJS327717:NJS327719 NTO327717:NTO327719 ODK327717:ODK327719 ONG327717:ONG327719 OXC327717:OXC327719 PGY327717:PGY327719 PQU327717:PQU327719 QAQ327717:QAQ327719 QKM327717:QKM327719 QUI327717:QUI327719 REE327717:REE327719 ROA327717:ROA327719 RXW327717:RXW327719 SHS327717:SHS327719 SRO327717:SRO327719 TBK327717:TBK327719 TLG327717:TLG327719 TVC327717:TVC327719 UEY327717:UEY327719 UOU327717:UOU327719 UYQ327717:UYQ327719 VIM327717:VIM327719 VSI327717:VSI327719 WCE327717:WCE327719 WMA327717:WMA327719 WVW327717:WVW327719 O393253:O393255 JK393253:JK393255 TG393253:TG393255 ADC393253:ADC393255 AMY393253:AMY393255 AWU393253:AWU393255 BGQ393253:BGQ393255 BQM393253:BQM393255 CAI393253:CAI393255 CKE393253:CKE393255 CUA393253:CUA393255 DDW393253:DDW393255 DNS393253:DNS393255 DXO393253:DXO393255 EHK393253:EHK393255 ERG393253:ERG393255 FBC393253:FBC393255 FKY393253:FKY393255 FUU393253:FUU393255 GEQ393253:GEQ393255 GOM393253:GOM393255 GYI393253:GYI393255 HIE393253:HIE393255 HSA393253:HSA393255 IBW393253:IBW393255 ILS393253:ILS393255 IVO393253:IVO393255 JFK393253:JFK393255 JPG393253:JPG393255 JZC393253:JZC393255 KIY393253:KIY393255 KSU393253:KSU393255 LCQ393253:LCQ393255 LMM393253:LMM393255 LWI393253:LWI393255 MGE393253:MGE393255 MQA393253:MQA393255 MZW393253:MZW393255 NJS393253:NJS393255 NTO393253:NTO393255 ODK393253:ODK393255 ONG393253:ONG393255 OXC393253:OXC393255 PGY393253:PGY393255 PQU393253:PQU393255 QAQ393253:QAQ393255 QKM393253:QKM393255 QUI393253:QUI393255 REE393253:REE393255 ROA393253:ROA393255 RXW393253:RXW393255 SHS393253:SHS393255 SRO393253:SRO393255 TBK393253:TBK393255 TLG393253:TLG393255 TVC393253:TVC393255 UEY393253:UEY393255 UOU393253:UOU393255 UYQ393253:UYQ393255 VIM393253:VIM393255 VSI393253:VSI393255 WCE393253:WCE393255 WMA393253:WMA393255 WVW393253:WVW393255 O458789:O458791 JK458789:JK458791 TG458789:TG458791 ADC458789:ADC458791 AMY458789:AMY458791 AWU458789:AWU458791 BGQ458789:BGQ458791 BQM458789:BQM458791 CAI458789:CAI458791 CKE458789:CKE458791 CUA458789:CUA458791 DDW458789:DDW458791 DNS458789:DNS458791 DXO458789:DXO458791 EHK458789:EHK458791 ERG458789:ERG458791 FBC458789:FBC458791 FKY458789:FKY458791 FUU458789:FUU458791 GEQ458789:GEQ458791 GOM458789:GOM458791 GYI458789:GYI458791 HIE458789:HIE458791 HSA458789:HSA458791 IBW458789:IBW458791 ILS458789:ILS458791 IVO458789:IVO458791 JFK458789:JFK458791 JPG458789:JPG458791 JZC458789:JZC458791 KIY458789:KIY458791 KSU458789:KSU458791 LCQ458789:LCQ458791 LMM458789:LMM458791 LWI458789:LWI458791 MGE458789:MGE458791 MQA458789:MQA458791 MZW458789:MZW458791 NJS458789:NJS458791 NTO458789:NTO458791 ODK458789:ODK458791 ONG458789:ONG458791 OXC458789:OXC458791 PGY458789:PGY458791 PQU458789:PQU458791 QAQ458789:QAQ458791 QKM458789:QKM458791 QUI458789:QUI458791 REE458789:REE458791 ROA458789:ROA458791 RXW458789:RXW458791 SHS458789:SHS458791 SRO458789:SRO458791 TBK458789:TBK458791 TLG458789:TLG458791 TVC458789:TVC458791 UEY458789:UEY458791 UOU458789:UOU458791 UYQ458789:UYQ458791 VIM458789:VIM458791 VSI458789:VSI458791 WCE458789:WCE458791 WMA458789:WMA458791 WVW458789:WVW458791 O524325:O524327 JK524325:JK524327 TG524325:TG524327 ADC524325:ADC524327 AMY524325:AMY524327 AWU524325:AWU524327 BGQ524325:BGQ524327 BQM524325:BQM524327 CAI524325:CAI524327 CKE524325:CKE524327 CUA524325:CUA524327 DDW524325:DDW524327 DNS524325:DNS524327 DXO524325:DXO524327 EHK524325:EHK524327 ERG524325:ERG524327 FBC524325:FBC524327 FKY524325:FKY524327 FUU524325:FUU524327 GEQ524325:GEQ524327 GOM524325:GOM524327 GYI524325:GYI524327 HIE524325:HIE524327 HSA524325:HSA524327 IBW524325:IBW524327 ILS524325:ILS524327 IVO524325:IVO524327 JFK524325:JFK524327 JPG524325:JPG524327 JZC524325:JZC524327 KIY524325:KIY524327 KSU524325:KSU524327 LCQ524325:LCQ524327 LMM524325:LMM524327 LWI524325:LWI524327 MGE524325:MGE524327 MQA524325:MQA524327 MZW524325:MZW524327 NJS524325:NJS524327 NTO524325:NTO524327 ODK524325:ODK524327 ONG524325:ONG524327 OXC524325:OXC524327 PGY524325:PGY524327 PQU524325:PQU524327 QAQ524325:QAQ524327 QKM524325:QKM524327 QUI524325:QUI524327 REE524325:REE524327 ROA524325:ROA524327 RXW524325:RXW524327 SHS524325:SHS524327 SRO524325:SRO524327 TBK524325:TBK524327 TLG524325:TLG524327 TVC524325:TVC524327 UEY524325:UEY524327 UOU524325:UOU524327 UYQ524325:UYQ524327 VIM524325:VIM524327 VSI524325:VSI524327 WCE524325:WCE524327 WMA524325:WMA524327 WVW524325:WVW524327 O589861:O589863 JK589861:JK589863 TG589861:TG589863 ADC589861:ADC589863 AMY589861:AMY589863 AWU589861:AWU589863 BGQ589861:BGQ589863 BQM589861:BQM589863 CAI589861:CAI589863 CKE589861:CKE589863 CUA589861:CUA589863 DDW589861:DDW589863 DNS589861:DNS589863 DXO589861:DXO589863 EHK589861:EHK589863 ERG589861:ERG589863 FBC589861:FBC589863 FKY589861:FKY589863 FUU589861:FUU589863 GEQ589861:GEQ589863 GOM589861:GOM589863 GYI589861:GYI589863 HIE589861:HIE589863 HSA589861:HSA589863 IBW589861:IBW589863 ILS589861:ILS589863 IVO589861:IVO589863 JFK589861:JFK589863 JPG589861:JPG589863 JZC589861:JZC589863 KIY589861:KIY589863 KSU589861:KSU589863 LCQ589861:LCQ589863 LMM589861:LMM589863 LWI589861:LWI589863 MGE589861:MGE589863 MQA589861:MQA589863 MZW589861:MZW589863 NJS589861:NJS589863 NTO589861:NTO589863 ODK589861:ODK589863 ONG589861:ONG589863 OXC589861:OXC589863 PGY589861:PGY589863 PQU589861:PQU589863 QAQ589861:QAQ589863 QKM589861:QKM589863 QUI589861:QUI589863 REE589861:REE589863 ROA589861:ROA589863 RXW589861:RXW589863 SHS589861:SHS589863 SRO589861:SRO589863 TBK589861:TBK589863 TLG589861:TLG589863 TVC589861:TVC589863 UEY589861:UEY589863 UOU589861:UOU589863 UYQ589861:UYQ589863 VIM589861:VIM589863 VSI589861:VSI589863 WCE589861:WCE589863 WMA589861:WMA589863 WVW589861:WVW589863 O655397:O655399 JK655397:JK655399 TG655397:TG655399 ADC655397:ADC655399 AMY655397:AMY655399 AWU655397:AWU655399 BGQ655397:BGQ655399 BQM655397:BQM655399 CAI655397:CAI655399 CKE655397:CKE655399 CUA655397:CUA655399 DDW655397:DDW655399 DNS655397:DNS655399 DXO655397:DXO655399 EHK655397:EHK655399 ERG655397:ERG655399 FBC655397:FBC655399 FKY655397:FKY655399 FUU655397:FUU655399 GEQ655397:GEQ655399 GOM655397:GOM655399 GYI655397:GYI655399 HIE655397:HIE655399 HSA655397:HSA655399 IBW655397:IBW655399 ILS655397:ILS655399 IVO655397:IVO655399 JFK655397:JFK655399 JPG655397:JPG655399 JZC655397:JZC655399 KIY655397:KIY655399 KSU655397:KSU655399 LCQ655397:LCQ655399 LMM655397:LMM655399 LWI655397:LWI655399 MGE655397:MGE655399 MQA655397:MQA655399 MZW655397:MZW655399 NJS655397:NJS655399 NTO655397:NTO655399 ODK655397:ODK655399 ONG655397:ONG655399 OXC655397:OXC655399 PGY655397:PGY655399 PQU655397:PQU655399 QAQ655397:QAQ655399 QKM655397:QKM655399 QUI655397:QUI655399 REE655397:REE655399 ROA655397:ROA655399 RXW655397:RXW655399 SHS655397:SHS655399 SRO655397:SRO655399 TBK655397:TBK655399 TLG655397:TLG655399 TVC655397:TVC655399 UEY655397:UEY655399 UOU655397:UOU655399 UYQ655397:UYQ655399 VIM655397:VIM655399 VSI655397:VSI655399 WCE655397:WCE655399 WMA655397:WMA655399 WVW655397:WVW655399 O720933:O720935 JK720933:JK720935 TG720933:TG720935 ADC720933:ADC720935 AMY720933:AMY720935 AWU720933:AWU720935 BGQ720933:BGQ720935 BQM720933:BQM720935 CAI720933:CAI720935 CKE720933:CKE720935 CUA720933:CUA720935 DDW720933:DDW720935 DNS720933:DNS720935 DXO720933:DXO720935 EHK720933:EHK720935 ERG720933:ERG720935 FBC720933:FBC720935 FKY720933:FKY720935 FUU720933:FUU720935 GEQ720933:GEQ720935 GOM720933:GOM720935 GYI720933:GYI720935 HIE720933:HIE720935 HSA720933:HSA720935 IBW720933:IBW720935 ILS720933:ILS720935 IVO720933:IVO720935 JFK720933:JFK720935 JPG720933:JPG720935 JZC720933:JZC720935 KIY720933:KIY720935 KSU720933:KSU720935 LCQ720933:LCQ720935 LMM720933:LMM720935 LWI720933:LWI720935 MGE720933:MGE720935 MQA720933:MQA720935 MZW720933:MZW720935 NJS720933:NJS720935 NTO720933:NTO720935 ODK720933:ODK720935 ONG720933:ONG720935 OXC720933:OXC720935 PGY720933:PGY720935 PQU720933:PQU720935 QAQ720933:QAQ720935 QKM720933:QKM720935 QUI720933:QUI720935 REE720933:REE720935 ROA720933:ROA720935 RXW720933:RXW720935 SHS720933:SHS720935 SRO720933:SRO720935 TBK720933:TBK720935 TLG720933:TLG720935 TVC720933:TVC720935 UEY720933:UEY720935 UOU720933:UOU720935 UYQ720933:UYQ720935 VIM720933:VIM720935 VSI720933:VSI720935 WCE720933:WCE720935 WMA720933:WMA720935 WVW720933:WVW720935 O786469:O786471 JK786469:JK786471 TG786469:TG786471 ADC786469:ADC786471 AMY786469:AMY786471 AWU786469:AWU786471 BGQ786469:BGQ786471 BQM786469:BQM786471 CAI786469:CAI786471 CKE786469:CKE786471 CUA786469:CUA786471 DDW786469:DDW786471 DNS786469:DNS786471 DXO786469:DXO786471 EHK786469:EHK786471 ERG786469:ERG786471 FBC786469:FBC786471 FKY786469:FKY786471 FUU786469:FUU786471 GEQ786469:GEQ786471 GOM786469:GOM786471 GYI786469:GYI786471 HIE786469:HIE786471 HSA786469:HSA786471 IBW786469:IBW786471 ILS786469:ILS786471 IVO786469:IVO786471 JFK786469:JFK786471 JPG786469:JPG786471 JZC786469:JZC786471 KIY786469:KIY786471 KSU786469:KSU786471 LCQ786469:LCQ786471 LMM786469:LMM786471 LWI786469:LWI786471 MGE786469:MGE786471 MQA786469:MQA786471 MZW786469:MZW786471 NJS786469:NJS786471 NTO786469:NTO786471 ODK786469:ODK786471 ONG786469:ONG786471 OXC786469:OXC786471 PGY786469:PGY786471 PQU786469:PQU786471 QAQ786469:QAQ786471 QKM786469:QKM786471 QUI786469:QUI786471 REE786469:REE786471 ROA786469:ROA786471 RXW786469:RXW786471 SHS786469:SHS786471 SRO786469:SRO786471 TBK786469:TBK786471 TLG786469:TLG786471 TVC786469:TVC786471 UEY786469:UEY786471 UOU786469:UOU786471 UYQ786469:UYQ786471 VIM786469:VIM786471 VSI786469:VSI786471 WCE786469:WCE786471 WMA786469:WMA786471 WVW786469:WVW786471 O852005:O852007 JK852005:JK852007 TG852005:TG852007 ADC852005:ADC852007 AMY852005:AMY852007 AWU852005:AWU852007 BGQ852005:BGQ852007 BQM852005:BQM852007 CAI852005:CAI852007 CKE852005:CKE852007 CUA852005:CUA852007 DDW852005:DDW852007 DNS852005:DNS852007 DXO852005:DXO852007 EHK852005:EHK852007 ERG852005:ERG852007 FBC852005:FBC852007 FKY852005:FKY852007 FUU852005:FUU852007 GEQ852005:GEQ852007 GOM852005:GOM852007 GYI852005:GYI852007 HIE852005:HIE852007 HSA852005:HSA852007 IBW852005:IBW852007 ILS852005:ILS852007 IVO852005:IVO852007 JFK852005:JFK852007 JPG852005:JPG852007 JZC852005:JZC852007 KIY852005:KIY852007 KSU852005:KSU852007 LCQ852005:LCQ852007 LMM852005:LMM852007 LWI852005:LWI852007 MGE852005:MGE852007 MQA852005:MQA852007 MZW852005:MZW852007 NJS852005:NJS852007 NTO852005:NTO852007 ODK852005:ODK852007 ONG852005:ONG852007 OXC852005:OXC852007 PGY852005:PGY852007 PQU852005:PQU852007 QAQ852005:QAQ852007 QKM852005:QKM852007 QUI852005:QUI852007 REE852005:REE852007 ROA852005:ROA852007 RXW852005:RXW852007 SHS852005:SHS852007 SRO852005:SRO852007 TBK852005:TBK852007 TLG852005:TLG852007 TVC852005:TVC852007 UEY852005:UEY852007 UOU852005:UOU852007 UYQ852005:UYQ852007 VIM852005:VIM852007 VSI852005:VSI852007 WCE852005:WCE852007 WMA852005:WMA852007 WVW852005:WVW852007 O917541:O917543 JK917541:JK917543 TG917541:TG917543 ADC917541:ADC917543 AMY917541:AMY917543 AWU917541:AWU917543 BGQ917541:BGQ917543 BQM917541:BQM917543 CAI917541:CAI917543 CKE917541:CKE917543 CUA917541:CUA917543 DDW917541:DDW917543 DNS917541:DNS917543 DXO917541:DXO917543 EHK917541:EHK917543 ERG917541:ERG917543 FBC917541:FBC917543 FKY917541:FKY917543 FUU917541:FUU917543 GEQ917541:GEQ917543 GOM917541:GOM917543 GYI917541:GYI917543 HIE917541:HIE917543 HSA917541:HSA917543 IBW917541:IBW917543 ILS917541:ILS917543 IVO917541:IVO917543 JFK917541:JFK917543 JPG917541:JPG917543 JZC917541:JZC917543 KIY917541:KIY917543 KSU917541:KSU917543 LCQ917541:LCQ917543 LMM917541:LMM917543 LWI917541:LWI917543 MGE917541:MGE917543 MQA917541:MQA917543 MZW917541:MZW917543 NJS917541:NJS917543 NTO917541:NTO917543 ODK917541:ODK917543 ONG917541:ONG917543 OXC917541:OXC917543 PGY917541:PGY917543 PQU917541:PQU917543 QAQ917541:QAQ917543 QKM917541:QKM917543 QUI917541:QUI917543 REE917541:REE917543 ROA917541:ROA917543 RXW917541:RXW917543 SHS917541:SHS917543 SRO917541:SRO917543 TBK917541:TBK917543 TLG917541:TLG917543 TVC917541:TVC917543 UEY917541:UEY917543 UOU917541:UOU917543 UYQ917541:UYQ917543 VIM917541:VIM917543 VSI917541:VSI917543 WCE917541:WCE917543 WMA917541:WMA917543 WVW917541:WVW917543 O983077:O983079 JK983077:JK983079 TG983077:TG983079 ADC983077:ADC983079 AMY983077:AMY983079 AWU983077:AWU983079 BGQ983077:BGQ983079 BQM983077:BQM983079 CAI983077:CAI983079 CKE983077:CKE983079 CUA983077:CUA983079 DDW983077:DDW983079 DNS983077:DNS983079 DXO983077:DXO983079 EHK983077:EHK983079 ERG983077:ERG983079 FBC983077:FBC983079 FKY983077:FKY983079 FUU983077:FUU983079 GEQ983077:GEQ983079 GOM983077:GOM983079 GYI983077:GYI983079 HIE983077:HIE983079 HSA983077:HSA983079 IBW983077:IBW983079 ILS983077:ILS983079 IVO983077:IVO983079 JFK983077:JFK983079 JPG983077:JPG983079 JZC983077:JZC983079 KIY983077:KIY983079 KSU983077:KSU983079 LCQ983077:LCQ983079 LMM983077:LMM983079 LWI983077:LWI983079 MGE983077:MGE983079 MQA983077:MQA983079 MZW983077:MZW983079 NJS983077:NJS983079 NTO983077:NTO983079 ODK983077:ODK983079 ONG983077:ONG983079 OXC983077:OXC983079 PGY983077:PGY983079 PQU983077:PQU983079 QAQ983077:QAQ983079 QKM983077:QKM983079 QUI983077:QUI983079 REE983077:REE983079 ROA983077:ROA983079 RXW983077:RXW983079 SHS983077:SHS983079 SRO983077:SRO983079 TBK983077:TBK983079 TLG983077:TLG983079 TVC983077:TVC983079 UEY983077:UEY983079 UOU983077:UOU983079 UYQ983077:UYQ983079 VIM983077:VIM983079 VSI983077:VSI983079 WCE983077:WCE983079 WMA983077:WMA983079 WVW983077:WVW983079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5</vt:i4>
      </vt:variant>
    </vt:vector>
  </HeadingPairs>
  <TitlesOfParts>
    <vt:vector size="28" baseType="lpstr">
      <vt:lpstr>2-ԸՆԴԱՄԵՆԸ ԾԱԽՍԵՐ</vt:lpstr>
      <vt:lpstr>3-Ծախսերի բացվածք</vt:lpstr>
      <vt:lpstr>4-ԿԱՊ</vt:lpstr>
      <vt:lpstr>5-դատդեպ-փոստային</vt:lpstr>
      <vt:lpstr>6-դատդեպ-կապ</vt:lpstr>
      <vt:lpstr>7-էլ-էներգիա</vt:lpstr>
      <vt:lpstr>8-էլ-էներգիա-ջեռուցում</vt:lpstr>
      <vt:lpstr>9-գազով ջեռուցում</vt:lpstr>
      <vt:lpstr>11-ավտոմեքենա</vt:lpstr>
      <vt:lpstr>4264</vt:lpstr>
      <vt:lpstr>14տարածքներ</vt:lpstr>
      <vt:lpstr>16հաստիացուցակ</vt:lpstr>
      <vt:lpstr>17հարկ-մաքս</vt:lpstr>
      <vt:lpstr>18ԱԳՆ</vt:lpstr>
      <vt:lpstr>19հարկադիր</vt:lpstr>
      <vt:lpstr>15 ընթացիկ նորոգում</vt:lpstr>
      <vt:lpstr>16 վերապատրաստում</vt:lpstr>
      <vt:lpstr>23դատախազ</vt:lpstr>
      <vt:lpstr>24դատախազ-պետծառ</vt:lpstr>
      <vt:lpstr>25ՀՔԾ</vt:lpstr>
      <vt:lpstr>26ՀՔԾ-աշխ</vt:lpstr>
      <vt:lpstr>27Քննչական</vt:lpstr>
      <vt:lpstr>28ՔԿ-դեպարտամենտ</vt:lpstr>
      <vt:lpstr>'11-ավտոմեքենա'!Print_Area</vt:lpstr>
      <vt:lpstr>'2-ԸՆԴԱՄԵՆԸ ԾԱԽՍԵՐ'!Print_Area</vt:lpstr>
      <vt:lpstr>'4264'!Print_Area</vt:lpstr>
      <vt:lpstr>'16հաստիացուցակ'!Print_Titles</vt:lpstr>
      <vt:lpstr>'2-ԸՆԴԱՄԵՆԸ ԾԱԽՍԵՐ'!Print_Titles</vt:lpstr>
    </vt:vector>
  </TitlesOfParts>
  <Company>MFE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Anna</cp:lastModifiedBy>
  <cp:lastPrinted>2024-03-22T06:12:45Z</cp:lastPrinted>
  <dcterms:created xsi:type="dcterms:W3CDTF">2003-05-20T07:22:10Z</dcterms:created>
  <dcterms:modified xsi:type="dcterms:W3CDTF">2024-03-22T08:21:41Z</dcterms:modified>
</cp:coreProperties>
</file>